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hepherd\Dropbox\globe\Budgets\"/>
    </mc:Choice>
  </mc:AlternateContent>
  <xr:revisionPtr revIDLastSave="0" documentId="13_ncr:1_{445196E9-D378-4AA8-B47A-03C30CD77D00}" xr6:coauthVersionLast="46" xr6:coauthVersionMax="46" xr10:uidLastSave="{00000000-0000-0000-0000-000000000000}"/>
  <bookViews>
    <workbookView xWindow="870" yWindow="150" windowWidth="27090" windowHeight="152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33" i="1"/>
  <c r="E85" i="1"/>
  <c r="E68" i="1"/>
  <c r="E77" i="1"/>
  <c r="E32" i="1"/>
  <c r="E67" i="1"/>
  <c r="E84" i="1"/>
  <c r="E14" i="1" l="1"/>
  <c r="E72" i="1" l="1"/>
  <c r="E36" i="1"/>
  <c r="E24" i="1"/>
  <c r="E26" i="1" s="1"/>
  <c r="E183" i="1"/>
  <c r="E45" i="1"/>
  <c r="E171" i="1"/>
  <c r="E162" i="1"/>
  <c r="E151" i="1"/>
  <c r="E142" i="1"/>
  <c r="E133" i="1"/>
  <c r="E125" i="1"/>
  <c r="E116" i="1"/>
  <c r="E107" i="1"/>
  <c r="E54" i="1"/>
  <c r="E98" i="1"/>
  <c r="E81" i="1"/>
  <c r="E63" i="1"/>
  <c r="D37" i="2"/>
  <c r="E89" i="1" l="1"/>
  <c r="E173" i="1"/>
  <c r="E185" i="1" s="1"/>
  <c r="E189" i="1" s="1"/>
  <c r="D96" i="2"/>
  <c r="D25" i="2"/>
  <c r="D315" i="2"/>
  <c r="D317" i="2" s="1"/>
  <c r="D302" i="2"/>
  <c r="D304" i="2" s="1"/>
  <c r="D267" i="2"/>
  <c r="D258" i="2"/>
  <c r="D248" i="2"/>
  <c r="D239" i="2"/>
  <c r="D230" i="2"/>
  <c r="D199" i="2"/>
  <c r="D216" i="2"/>
  <c r="D208" i="2"/>
  <c r="D192" i="2"/>
  <c r="D218" i="2" l="1"/>
  <c r="D270" i="2"/>
  <c r="D177" i="2"/>
  <c r="D169" i="2"/>
  <c r="D143" i="2"/>
  <c r="D179" i="2" l="1"/>
  <c r="D153" i="2"/>
  <c r="D156" i="2" s="1"/>
  <c r="D124" i="2"/>
  <c r="D117" i="2"/>
  <c r="D109" i="2"/>
  <c r="D74" i="2"/>
  <c r="D55" i="2"/>
  <c r="D128" i="2" l="1"/>
  <c r="D321" i="2" s="1"/>
  <c r="D338" i="2" s="1"/>
  <c r="D15" i="2"/>
  <c r="D40" i="2" s="1"/>
  <c r="F338" i="2" s="1"/>
</calcChain>
</file>

<file path=xl/sharedStrings.xml><?xml version="1.0" encoding="utf-8"?>
<sst xmlns="http://schemas.openxmlformats.org/spreadsheetml/2006/main" count="486" uniqueCount="258">
  <si>
    <t>SCHOOL DISTRICT  Colorado Springs District 11</t>
  </si>
  <si>
    <t>DISTRICT CODE</t>
  </si>
  <si>
    <t>880</t>
  </si>
  <si>
    <t>Budgeted Pupil Count</t>
  </si>
  <si>
    <t>BEGINNING FUND BALANCE (Includes ALL Reserves)</t>
  </si>
  <si>
    <t>Object/ Source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</si>
  <si>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</si>
  <si>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</si>
  <si>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</si>
  <si>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</si>
  <si>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</si>
  <si>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</si>
  <si>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</si>
  <si>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</si>
  <si>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</si>
  <si>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</si>
  <si>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</si>
  <si>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</si>
  <si>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</si>
  <si>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</si>
  <si>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</si>
  <si>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TOTAL REVENUES</t>
  </si>
  <si>
    <t>AVAILABLE  BEGINNING FUND BALANCE &amp; REVENUES (Plus or Minus Allocations and Transfers)</t>
  </si>
  <si>
    <t>EXPENDITURES</t>
  </si>
  <si>
    <t>Instruction - Program 0010 to 2099</t>
  </si>
  <si>
    <t xml:space="preserve">  Salaries</t>
  </si>
  <si>
    <t>0100</t>
  </si>
  <si>
    <t xml:space="preserve">  Employee Benefits</t>
  </si>
  <si>
    <t>0200</t>
  </si>
  <si>
    <t xml:space="preserve">  Purchased Services</t>
  </si>
  <si>
    <t>0300,0400, 0500</t>
  </si>
  <si>
    <t xml:space="preserve">  Supplies and Materials</t>
  </si>
  <si>
    <t>0600</t>
  </si>
  <si>
    <t xml:space="preserve">  Property</t>
  </si>
  <si>
    <t>0700</t>
  </si>
  <si>
    <t xml:space="preserve">  Other</t>
  </si>
  <si>
    <t>0800, 0900</t>
  </si>
  <si>
    <t xml:space="preserve">     Total Instruction</t>
  </si>
  <si>
    <t>Supporting Services</t>
  </si>
  <si>
    <t>Students - Program 2100</t>
  </si>
  <si>
    <t xml:space="preserve">     Total Students</t>
  </si>
  <si>
    <t>Instructional Staff - Program 2200</t>
  </si>
  <si>
    <t xml:space="preserve">     Total Instructional Staff</t>
  </si>
  <si>
    <t>General Administration - Program 2300</t>
  </si>
  <si>
    <t xml:space="preserve">     Total School Administration</t>
  </si>
  <si>
    <t>School Administration - Program 2400</t>
  </si>
  <si>
    <t xml:space="preserve">  Property </t>
  </si>
  <si>
    <t>Business Services - Program 2500</t>
  </si>
  <si>
    <t xml:space="preserve">      Total Business Services</t>
  </si>
  <si>
    <t>Operations and Maintenance - Program 2600</t>
  </si>
  <si>
    <t xml:space="preserve">     Total Operations and Maintenance</t>
  </si>
  <si>
    <t>Student Transportation - Program 2700</t>
  </si>
  <si>
    <t xml:space="preserve">     Total Student Transportation</t>
  </si>
  <si>
    <t>Central Support - Program 2800</t>
  </si>
  <si>
    <t>0300,0400 ,0500</t>
  </si>
  <si>
    <t xml:space="preserve">     Total Central Support</t>
  </si>
  <si>
    <t>Other Support - Program 2900</t>
  </si>
  <si>
    <t xml:space="preserve">     Total Other Support</t>
  </si>
  <si>
    <t>Food Service Operations - Program 3100</t>
  </si>
  <si>
    <t>Enterprise Operatings - Program 3200</t>
  </si>
  <si>
    <t xml:space="preserve">     Total Enterprise Operations</t>
  </si>
  <si>
    <t>Community Services - Program 3300</t>
  </si>
  <si>
    <t xml:space="preserve">     Total Community Services</t>
  </si>
  <si>
    <t>Education for Adults - Program 3400</t>
  </si>
  <si>
    <t xml:space="preserve">     Total Education for Adults Services</t>
  </si>
  <si>
    <t xml:space="preserve">     Total Supporting Services</t>
  </si>
  <si>
    <t>Property - Program 4000</t>
  </si>
  <si>
    <t xml:space="preserve">     Total Property</t>
  </si>
  <si>
    <t>Other Uses - Program 5000s - including Transfers Out and/or Allocations Out as an expenditure</t>
  </si>
  <si>
    <t xml:space="preserve">     Total Other Uses</t>
  </si>
  <si>
    <t xml:space="preserve">     TOTAL EXPENDITURES</t>
  </si>
  <si>
    <t>RESERVES</t>
  </si>
  <si>
    <t xml:space="preserve">   Other Reserved Fund Balance  - Program 9900</t>
  </si>
  <si>
    <t>0840</t>
  </si>
  <si>
    <t xml:space="preserve">   Reserve for Encumbrance: 9400</t>
  </si>
  <si>
    <t xml:space="preserve">   Reserved Fund Balance - Program 9100</t>
  </si>
  <si>
    <t xml:space="preserve">  District Emergency Reserve - Program 9315</t>
  </si>
  <si>
    <t xml:space="preserve">  Fiscal Emergency Restricted Reserve - Program 9330</t>
  </si>
  <si>
    <t xml:space="preserve">   Reserve for TABOR 3% - Program 9310</t>
  </si>
  <si>
    <t xml:space="preserve">   Res. for TABOR - Multi-Year Obligations Program 9320</t>
  </si>
  <si>
    <t xml:space="preserve">      TOTAL RESERVES</t>
  </si>
  <si>
    <t xml:space="preserve">     TOTAL EXPENDITURES &amp; RESERVES</t>
  </si>
  <si>
    <t>NON-APPROPRIATED RESERVE - Program 9200</t>
  </si>
  <si>
    <t>TOTAL AVAILABLE BEGINNING FUND BALANCE &amp; REVENUES LESS TOTAL EXPENDITURES &amp; RESERVES LESS NON-APPROPRIATED RESERVES                                       (Should Equal Zero (0)</t>
  </si>
  <si>
    <t>Charter School Fund</t>
  </si>
  <si>
    <t>School Name: GLOBE CHARTER SCHOOL</t>
  </si>
  <si>
    <t>Income</t>
  </si>
  <si>
    <t xml:space="preserve">Beginning Fund Balance </t>
  </si>
  <si>
    <t>Revenues</t>
  </si>
  <si>
    <t xml:space="preserve">Special Projects </t>
  </si>
  <si>
    <t>Total Local Sources</t>
  </si>
  <si>
    <t>PPR</t>
  </si>
  <si>
    <t>Capital Funding- state</t>
  </si>
  <si>
    <t>READ Act Funding</t>
  </si>
  <si>
    <t>Total State Sources</t>
  </si>
  <si>
    <t xml:space="preserve">Federal Sources </t>
  </si>
  <si>
    <t>ELPA</t>
  </si>
  <si>
    <t xml:space="preserve">Gifted &amp; Talented </t>
  </si>
  <si>
    <t>Flow Thru ECEA</t>
  </si>
  <si>
    <t>Flow Thru Impact Aid</t>
  </si>
  <si>
    <t xml:space="preserve">Total Federal Sources </t>
  </si>
  <si>
    <t xml:space="preserve">Total Income </t>
  </si>
  <si>
    <t>CDE expenses</t>
  </si>
  <si>
    <t xml:space="preserve">Instructional Program </t>
  </si>
  <si>
    <t>0100 Salaries</t>
  </si>
  <si>
    <t xml:space="preserve">Teachers </t>
  </si>
  <si>
    <t>Substitute Teachers</t>
  </si>
  <si>
    <t xml:space="preserve">Reading Interventionist </t>
  </si>
  <si>
    <t xml:space="preserve">Total Salaries </t>
  </si>
  <si>
    <t>0200 Employee Benefits</t>
  </si>
  <si>
    <t>State Unemployment</t>
  </si>
  <si>
    <t>Medicare Teachers</t>
  </si>
  <si>
    <t xml:space="preserve">Medicare Substitute Teachers </t>
  </si>
  <si>
    <t>Medicare Reading Interventionist</t>
  </si>
  <si>
    <t>PERA Teachers</t>
  </si>
  <si>
    <t xml:space="preserve">PERA Substitute Teachers </t>
  </si>
  <si>
    <t>PERA Reading Interventionist</t>
  </si>
  <si>
    <t>Payroll fees</t>
  </si>
  <si>
    <t xml:space="preserve">Total Employee Benefits </t>
  </si>
  <si>
    <t>0300,0400,0500  Purchased Services</t>
  </si>
  <si>
    <t>MLO Professional Development</t>
  </si>
  <si>
    <t>Equipment Repairs &amp; Maintenance</t>
  </si>
  <si>
    <t>Computer Repairs &amp; Manintenance</t>
  </si>
  <si>
    <t>Liability Insurance</t>
  </si>
  <si>
    <t>Cobra Insurance</t>
  </si>
  <si>
    <t>Workmen's Comp</t>
  </si>
  <si>
    <t>Postage</t>
  </si>
  <si>
    <t>Online Services</t>
  </si>
  <si>
    <t>Advertising</t>
  </si>
  <si>
    <t>Printing &amp; Duplicating</t>
  </si>
  <si>
    <t xml:space="preserve">Background check fees </t>
  </si>
  <si>
    <t xml:space="preserve">Total Purchased Services </t>
  </si>
  <si>
    <t>0600 Supplies and Services</t>
  </si>
  <si>
    <t xml:space="preserve">Books &amp; Periodicals </t>
  </si>
  <si>
    <t>Classroom Supplies</t>
  </si>
  <si>
    <t>Textbooks MLO</t>
  </si>
  <si>
    <t>Classroom Supplies MLO</t>
  </si>
  <si>
    <t xml:space="preserve">GT budget </t>
  </si>
  <si>
    <t>Technology budget</t>
  </si>
  <si>
    <t xml:space="preserve">Total Supplies and Services </t>
  </si>
  <si>
    <t xml:space="preserve">0700 Property </t>
  </si>
  <si>
    <t xml:space="preserve">Small Equipment </t>
  </si>
  <si>
    <t xml:space="preserve">Total Property </t>
  </si>
  <si>
    <t>0800,0900 Other</t>
  </si>
  <si>
    <t>Dues, Subscriptions &amp; Fees</t>
  </si>
  <si>
    <t xml:space="preserve">Special Project Expense </t>
  </si>
  <si>
    <t xml:space="preserve">Total Other  </t>
  </si>
  <si>
    <t xml:space="preserve">Total Instructional Services </t>
  </si>
  <si>
    <t xml:space="preserve">Supporting Services </t>
  </si>
  <si>
    <t xml:space="preserve">0100 Salaries </t>
  </si>
  <si>
    <t>Medicare SPED Teachers</t>
  </si>
  <si>
    <t>PERA SPED Teacher</t>
  </si>
  <si>
    <t>PERA Professional Services</t>
  </si>
  <si>
    <t>Total Employee Benefits</t>
  </si>
  <si>
    <t xml:space="preserve">0300,0400,0500,Purchased Services </t>
  </si>
  <si>
    <t>Counselor</t>
  </si>
  <si>
    <t>Speech</t>
  </si>
  <si>
    <t>Nurse</t>
  </si>
  <si>
    <t>Total Purchased Services</t>
  </si>
  <si>
    <t>Total Supporting Services</t>
  </si>
  <si>
    <t>General Administration</t>
  </si>
  <si>
    <t xml:space="preserve">Legal Services </t>
  </si>
  <si>
    <t>Audit Services</t>
  </si>
  <si>
    <t>Board Education</t>
  </si>
  <si>
    <t>Total General Administration</t>
  </si>
  <si>
    <t xml:space="preserve">School Administration </t>
  </si>
  <si>
    <t xml:space="preserve">0200 Employee Benefits </t>
  </si>
  <si>
    <t>Medicare Office/Administration</t>
  </si>
  <si>
    <t>PERA Office/Administration</t>
  </si>
  <si>
    <t>Health Insurance Office/Administration</t>
  </si>
  <si>
    <t xml:space="preserve">0300,0400,0500 Purchased Services </t>
  </si>
  <si>
    <t>Bank Service Charge</t>
  </si>
  <si>
    <t>Cell Phone service (communications)</t>
  </si>
  <si>
    <t>IT Services</t>
  </si>
  <si>
    <t>0600 Supplies &amp; Services</t>
  </si>
  <si>
    <t>Office Supplies</t>
  </si>
  <si>
    <t>Other Supplies</t>
  </si>
  <si>
    <t xml:space="preserve">Total Supplies &amp; Services </t>
  </si>
  <si>
    <t>Total School Administration</t>
  </si>
  <si>
    <t>Business Services</t>
  </si>
  <si>
    <t>0300,0400,0500 Purchased Services</t>
  </si>
  <si>
    <t>Total Business Services</t>
  </si>
  <si>
    <t xml:space="preserve">Operations And Maintenance </t>
  </si>
  <si>
    <t>Medicare Janitor</t>
  </si>
  <si>
    <t>PERA Janitor</t>
  </si>
  <si>
    <t>Health Insurance Janitor</t>
  </si>
  <si>
    <t>Sewer &amp; Water</t>
  </si>
  <si>
    <t>Trash Removal</t>
  </si>
  <si>
    <t xml:space="preserve">0600 Supplies &amp; Services </t>
  </si>
  <si>
    <t>Gas Utility Service</t>
  </si>
  <si>
    <t>Electricity Utility Service</t>
  </si>
  <si>
    <t>Janitorial Supplies</t>
  </si>
  <si>
    <t>Total Supplies &amp; Services</t>
  </si>
  <si>
    <t>Total Operations &amp; Maintenance</t>
  </si>
  <si>
    <t>Student Transportation</t>
  </si>
  <si>
    <t>Vehicle Repairs &amp; Maintenance</t>
  </si>
  <si>
    <t xml:space="preserve">0600 Supplies and Materials </t>
  </si>
  <si>
    <t>Vehicle Fuels</t>
  </si>
  <si>
    <t>Total Supplies and Materials</t>
  </si>
  <si>
    <t xml:space="preserve">Central Support Services </t>
  </si>
  <si>
    <t>Buyback GF</t>
  </si>
  <si>
    <t>Buyback Capital Reserve</t>
  </si>
  <si>
    <t>2% Admin Fee</t>
  </si>
  <si>
    <t>Buy back Property Insurance</t>
  </si>
  <si>
    <t>Total Central Support</t>
  </si>
  <si>
    <t>Capital Construction Expenses</t>
  </si>
  <si>
    <t>Total Property</t>
  </si>
  <si>
    <t xml:space="preserve">9100 Reserved fund balance </t>
  </si>
  <si>
    <t>Total Reserved Fund Balance</t>
  </si>
  <si>
    <t>Tabor Reserve</t>
  </si>
  <si>
    <t>Total Reserves</t>
  </si>
  <si>
    <r>
      <rPr>
        <b/>
        <sz val="11"/>
        <color theme="1"/>
        <rFont val="Calibri"/>
        <family val="2"/>
        <scheme val="minor"/>
      </rPr>
      <t>9200</t>
    </r>
    <r>
      <rPr>
        <sz val="11"/>
        <color theme="1"/>
        <rFont val="Calibri"/>
        <family val="2"/>
        <scheme val="minor"/>
      </rPr>
      <t xml:space="preserve"> Other Non appropriated Reserves</t>
    </r>
  </si>
  <si>
    <t xml:space="preserve">Total Expenses </t>
  </si>
  <si>
    <t>Total Available Beginning Fund Balance &amp; Revenues Less Total Expenditures</t>
  </si>
  <si>
    <t xml:space="preserve">&amp; reserves Less Non-appropriated reserves (Should Equal Zero) </t>
  </si>
  <si>
    <t xml:space="preserve">SPED Teacher </t>
  </si>
  <si>
    <t>MLO 2000</t>
  </si>
  <si>
    <t>MLO 2017</t>
  </si>
  <si>
    <t>Title 6  IDEA</t>
  </si>
  <si>
    <t>Title 2</t>
  </si>
  <si>
    <t>Title 4</t>
  </si>
  <si>
    <t xml:space="preserve">Salary Instructional Leader/ Principal </t>
  </si>
  <si>
    <t xml:space="preserve">Salary Custodians </t>
  </si>
  <si>
    <t>9900 Other Reserved Fund Balance</t>
  </si>
  <si>
    <t>OT</t>
  </si>
  <si>
    <t>Board Expenses</t>
  </si>
  <si>
    <t>Spring Creek Facility Charges</t>
  </si>
  <si>
    <t xml:space="preserve">Total Expenditures </t>
  </si>
  <si>
    <t>Meeting Expenses</t>
  </si>
  <si>
    <t>Copy Fees</t>
  </si>
  <si>
    <t>Employee Bonuses</t>
  </si>
  <si>
    <t>Stormwater Fees</t>
  </si>
  <si>
    <t>Title IV Supplies</t>
  </si>
  <si>
    <t>Building Repairs</t>
  </si>
  <si>
    <t>2019/2020</t>
  </si>
  <si>
    <t>Student Count 153</t>
  </si>
  <si>
    <t>Title II</t>
  </si>
  <si>
    <t>After School Salaries</t>
  </si>
  <si>
    <t xml:space="preserve"> </t>
  </si>
  <si>
    <t xml:space="preserve">PERA Aftercare </t>
  </si>
  <si>
    <t>Medicare Aftercare</t>
  </si>
  <si>
    <t>Refund Capital Construction Exp.</t>
  </si>
  <si>
    <t>Board Meeting Expenses</t>
  </si>
  <si>
    <t>Total Supplies and Services</t>
  </si>
  <si>
    <t>Salary Assistant Principal/TLC</t>
  </si>
  <si>
    <t>Office Administrative Staff</t>
  </si>
  <si>
    <t xml:space="preserve">Bookkeeping </t>
  </si>
  <si>
    <t>X8</t>
  </si>
  <si>
    <t>CAM</t>
  </si>
  <si>
    <t>Building Rent</t>
  </si>
  <si>
    <t>Medicare staff bonus</t>
  </si>
  <si>
    <t>Health Insurance Staff</t>
  </si>
  <si>
    <t>Phone</t>
  </si>
  <si>
    <t>Internet</t>
  </si>
  <si>
    <t xml:space="preserve">15.4 percent budget </t>
  </si>
  <si>
    <t>PTO Payouts</t>
  </si>
  <si>
    <t>FY2021.2022-Budget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</si>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</sst>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2">
    <xf numFmtId="0" fontId="0" fillId="0" borderId="0" xfId="0"/>
    <xf numFmtId="37" fontId="2" fillId="0" borderId="3" xfId="0" applyNumberFormat="1" applyFont="1" applyBorder="1" applyAlignment="1">
      <alignment horizontal="right" wrapText="1"/>
    </xf>
    <xf numFmtId="37" fontId="2" fillId="2" borderId="4" xfId="0" applyNumberFormat="1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right" wrapText="1"/>
    </xf>
    <xf numFmtId="37" fontId="2" fillId="2" borderId="0" xfId="0" applyNumberFormat="1" applyFont="1" applyFill="1" applyBorder="1" applyAlignment="1">
      <alignment horizontal="center" wrapText="1"/>
    </xf>
    <xf numFmtId="37" fontId="2" fillId="2" borderId="8" xfId="0" applyNumberFormat="1" applyFont="1" applyFill="1" applyBorder="1" applyAlignment="1">
      <alignment horizontal="right" wrapText="1"/>
    </xf>
    <xf numFmtId="37" fontId="2" fillId="2" borderId="0" xfId="0" applyNumberFormat="1" applyFont="1" applyFill="1" applyBorder="1" applyAlignment="1">
      <alignment horizontal="right" wrapText="1"/>
    </xf>
    <xf numFmtId="164" fontId="2" fillId="0" borderId="5" xfId="0" applyNumberFormat="1" applyFont="1" applyBorder="1" applyAlignment="1">
      <alignment wrapText="1"/>
    </xf>
    <xf numFmtId="37" fontId="2" fillId="0" borderId="9" xfId="0" applyNumberFormat="1" applyFont="1" applyBorder="1" applyAlignment="1">
      <alignment horizontal="right" wrapText="1"/>
    </xf>
    <xf numFmtId="40" fontId="1" fillId="2" borderId="7" xfId="0" applyNumberFormat="1" applyFont="1" applyFill="1" applyBorder="1"/>
    <xf numFmtId="40" fontId="1" fillId="2" borderId="0" xfId="0" applyNumberFormat="1" applyFont="1" applyFill="1" applyBorder="1"/>
    <xf numFmtId="37" fontId="2" fillId="0" borderId="9" xfId="0" applyNumberFormat="1" applyFont="1" applyFill="1" applyBorder="1" applyAlignment="1">
      <alignment horizontal="right" wrapText="1"/>
    </xf>
    <xf numFmtId="40" fontId="1" fillId="2" borderId="0" xfId="0" applyNumberFormat="1" applyFont="1" applyFill="1"/>
    <xf numFmtId="37" fontId="2" fillId="3" borderId="11" xfId="0" applyNumberFormat="1" applyFont="1" applyFill="1" applyBorder="1" applyAlignment="1">
      <alignment horizontal="right" wrapText="1"/>
    </xf>
    <xf numFmtId="40" fontId="1" fillId="2" borderId="10" xfId="0" applyNumberFormat="1" applyFont="1" applyFill="1" applyBorder="1"/>
    <xf numFmtId="40" fontId="1" fillId="2" borderId="11" xfId="0" applyNumberFormat="1" applyFont="1" applyFill="1" applyBorder="1"/>
    <xf numFmtId="37" fontId="2" fillId="3" borderId="12" xfId="0" applyNumberFormat="1" applyFont="1" applyFill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49" fontId="2" fillId="0" borderId="9" xfId="0" applyNumberFormat="1" applyFont="1" applyBorder="1" applyAlignment="1">
      <alignment horizontal="right" wrapText="1"/>
    </xf>
    <xf numFmtId="40" fontId="1" fillId="2" borderId="4" xfId="0" applyNumberFormat="1" applyFont="1" applyFill="1" applyBorder="1"/>
    <xf numFmtId="40" fontId="1" fillId="2" borderId="13" xfId="0" applyNumberFormat="1" applyFont="1" applyFill="1" applyBorder="1"/>
    <xf numFmtId="37" fontId="2" fillId="0" borderId="14" xfId="0" applyNumberFormat="1" applyFont="1" applyBorder="1" applyAlignment="1">
      <alignment wrapText="1"/>
    </xf>
    <xf numFmtId="37" fontId="2" fillId="0" borderId="15" xfId="0" applyNumberFormat="1" applyFont="1" applyBorder="1" applyAlignment="1">
      <alignment horizontal="center" wrapText="1"/>
    </xf>
    <xf numFmtId="37" fontId="2" fillId="2" borderId="2" xfId="0" applyNumberFormat="1" applyFont="1" applyFill="1" applyBorder="1" applyAlignment="1">
      <alignment horizontal="center" wrapText="1"/>
    </xf>
    <xf numFmtId="37" fontId="2" fillId="0" borderId="2" xfId="0" applyNumberFormat="1" applyFont="1" applyFill="1" applyBorder="1" applyAlignment="1">
      <alignment horizontal="center" wrapText="1"/>
    </xf>
    <xf numFmtId="37" fontId="2" fillId="2" borderId="1" xfId="0" applyNumberFormat="1" applyFont="1" applyFill="1" applyBorder="1" applyAlignment="1">
      <alignment horizontal="center" wrapText="1"/>
    </xf>
    <xf numFmtId="37" fontId="2" fillId="2" borderId="17" xfId="0" applyNumberFormat="1" applyFont="1" applyFill="1" applyBorder="1" applyAlignment="1">
      <alignment horizontal="center" wrapText="1"/>
    </xf>
    <xf numFmtId="40" fontId="1" fillId="2" borderId="17" xfId="0" applyNumberFormat="1" applyFont="1" applyFill="1" applyBorder="1"/>
    <xf numFmtId="40" fontId="1" fillId="2" borderId="18" xfId="0" applyNumberFormat="1" applyFont="1" applyFill="1" applyBorder="1"/>
    <xf numFmtId="40" fontId="1" fillId="2" borderId="1" xfId="0" applyNumberFormat="1" applyFont="1" applyFill="1" applyBorder="1"/>
    <xf numFmtId="40" fontId="1" fillId="2" borderId="19" xfId="0" applyNumberFormat="1" applyFont="1" applyFill="1" applyBorder="1"/>
    <xf numFmtId="37" fontId="2" fillId="0" borderId="17" xfId="0" applyNumberFormat="1" applyFont="1" applyBorder="1" applyAlignment="1">
      <alignment wrapText="1"/>
    </xf>
    <xf numFmtId="37" fontId="2" fillId="0" borderId="20" xfId="0" applyNumberFormat="1" applyFont="1" applyBorder="1" applyAlignment="1">
      <alignment wrapText="1"/>
    </xf>
    <xf numFmtId="37" fontId="2" fillId="0" borderId="21" xfId="0" applyNumberFormat="1" applyFont="1" applyBorder="1" applyAlignment="1">
      <alignment wrapText="1"/>
    </xf>
    <xf numFmtId="37" fontId="2" fillId="2" borderId="17" xfId="0" applyNumberFormat="1" applyFont="1" applyFill="1" applyBorder="1" applyAlignment="1">
      <alignment wrapText="1"/>
    </xf>
    <xf numFmtId="37" fontId="2" fillId="0" borderId="17" xfId="0" applyNumberFormat="1" applyFont="1" applyFill="1" applyBorder="1" applyAlignment="1">
      <alignment wrapText="1"/>
    </xf>
    <xf numFmtId="37" fontId="2" fillId="3" borderId="18" xfId="0" applyNumberFormat="1" applyFont="1" applyFill="1" applyBorder="1" applyAlignment="1">
      <alignment wrapText="1"/>
    </xf>
    <xf numFmtId="37" fontId="2" fillId="4" borderId="17" xfId="0" applyNumberFormat="1" applyFont="1" applyFill="1" applyBorder="1" applyAlignment="1">
      <alignment wrapText="1"/>
    </xf>
    <xf numFmtId="0" fontId="0" fillId="0" borderId="13" xfId="0" applyBorder="1"/>
    <xf numFmtId="0" fontId="0" fillId="0" borderId="19" xfId="0" applyBorder="1"/>
    <xf numFmtId="0" fontId="0" fillId="0" borderId="22" xfId="0" applyBorder="1"/>
    <xf numFmtId="37" fontId="2" fillId="3" borderId="18" xfId="0" applyNumberFormat="1" applyFont="1" applyFill="1" applyBorder="1" applyAlignment="1">
      <alignment horizontal="center" wrapText="1"/>
    </xf>
    <xf numFmtId="37" fontId="2" fillId="0" borderId="19" xfId="0" applyNumberFormat="1" applyFont="1" applyBorder="1" applyAlignment="1">
      <alignment wrapText="1"/>
    </xf>
    <xf numFmtId="0" fontId="3" fillId="0" borderId="0" xfId="0" applyFont="1"/>
    <xf numFmtId="0" fontId="0" fillId="0" borderId="0" xfId="0" applyFont="1"/>
    <xf numFmtId="44" fontId="0" fillId="0" borderId="0" xfId="1" applyFont="1"/>
    <xf numFmtId="44" fontId="5" fillId="0" borderId="0" xfId="1" applyFont="1"/>
    <xf numFmtId="44" fontId="0" fillId="6" borderId="0" xfId="0" applyNumberFormat="1" applyFill="1"/>
    <xf numFmtId="44" fontId="0" fillId="0" borderId="0" xfId="0" applyNumberFormat="1"/>
    <xf numFmtId="44" fontId="1" fillId="0" borderId="0" xfId="0" applyNumberFormat="1" applyFont="1" applyBorder="1"/>
    <xf numFmtId="0" fontId="0" fillId="7" borderId="0" xfId="0" applyFill="1"/>
    <xf numFmtId="49" fontId="0" fillId="0" borderId="0" xfId="0" applyNumberFormat="1"/>
    <xf numFmtId="44" fontId="6" fillId="6" borderId="0" xfId="1" applyNumberFormat="1" applyFont="1" applyFill="1"/>
    <xf numFmtId="44" fontId="1" fillId="6" borderId="0" xfId="0" applyNumberFormat="1" applyFont="1" applyFill="1" applyBorder="1"/>
    <xf numFmtId="0" fontId="0" fillId="6" borderId="0" xfId="0" applyFill="1"/>
    <xf numFmtId="44" fontId="3" fillId="6" borderId="0" xfId="1" applyFont="1" applyFill="1"/>
    <xf numFmtId="44" fontId="0" fillId="7" borderId="0" xfId="1" applyFont="1" applyFill="1"/>
    <xf numFmtId="44" fontId="0" fillId="6" borderId="0" xfId="1" applyFont="1" applyFill="1"/>
    <xf numFmtId="37" fontId="2" fillId="3" borderId="10" xfId="0" applyNumberFormat="1" applyFont="1" applyFill="1" applyBorder="1" applyAlignment="1">
      <alignment wrapText="1"/>
    </xf>
    <xf numFmtId="40" fontId="0" fillId="0" borderId="0" xfId="0" applyNumberFormat="1"/>
    <xf numFmtId="39" fontId="0" fillId="0" borderId="0" xfId="0" applyNumberFormat="1"/>
    <xf numFmtId="40" fontId="7" fillId="0" borderId="2" xfId="0" applyNumberFormat="1" applyFont="1" applyBorder="1"/>
    <xf numFmtId="40" fontId="7" fillId="3" borderId="16" xfId="0" applyNumberFormat="1" applyFont="1" applyFill="1" applyBorder="1" applyAlignment="1">
      <alignment wrapText="1"/>
    </xf>
    <xf numFmtId="40" fontId="7" fillId="3" borderId="16" xfId="0" applyNumberFormat="1" applyFont="1" applyFill="1" applyBorder="1"/>
    <xf numFmtId="40" fontId="7" fillId="0" borderId="2" xfId="0" applyNumberFormat="1" applyFont="1" applyFill="1" applyBorder="1"/>
    <xf numFmtId="37" fontId="8" fillId="0" borderId="2" xfId="0" applyNumberFormat="1" applyFont="1" applyFill="1" applyBorder="1" applyAlignment="1">
      <alignment horizontal="center" wrapText="1"/>
    </xf>
    <xf numFmtId="39" fontId="7" fillId="0" borderId="2" xfId="0" applyNumberFormat="1" applyFont="1" applyBorder="1"/>
    <xf numFmtId="44" fontId="7" fillId="0" borderId="2" xfId="1" applyFont="1" applyBorder="1"/>
    <xf numFmtId="44" fontId="7" fillId="0" borderId="2" xfId="0" applyNumberFormat="1" applyFont="1" applyBorder="1"/>
    <xf numFmtId="44" fontId="7" fillId="3" borderId="16" xfId="0" applyNumberFormat="1" applyFont="1" applyFill="1" applyBorder="1"/>
    <xf numFmtId="44" fontId="7" fillId="0" borderId="2" xfId="0" applyNumberFormat="1" applyFont="1" applyFill="1" applyBorder="1"/>
    <xf numFmtId="44" fontId="7" fillId="5" borderId="2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3"/>
  <sheetViews>
    <sheetView tabSelected="1" topLeftCell="A160" workbookViewId="0">
      <selection activeCell="E188" sqref="E188"/>
    </sheetView>
  </sheetViews>
  <sheetFormatPr defaultRowHeight="15" x14ac:dyDescent="0.25"/>
  <cols>
    <col min="1" max="1" width="49.7109375" customWidth="1"/>
    <col min="2" max="2" width="18.85546875" customWidth="1"/>
    <col min="3" max="3" width="1.85546875" customWidth="1"/>
    <col min="4" max="4" width="2" customWidth="1"/>
    <col min="5" max="5" width="20" customWidth="1"/>
    <col min="7" max="8" width="12.42578125" bestFit="1" customWidth="1"/>
    <col min="10" max="10" width="10.85546875" bestFit="1" customWidth="1"/>
  </cols>
  <sheetData>
    <row r="1" spans="1:5" ht="20.25" customHeight="1" thickBot="1" x14ac:dyDescent="0.3">
      <c r="A1" s="42"/>
      <c r="B1" s="38"/>
      <c r="C1" s="38"/>
      <c r="D1" s="39"/>
      <c r="E1" s="40"/>
    </row>
    <row r="2" spans="1:5" ht="23.25" customHeight="1" x14ac:dyDescent="0.25">
      <c r="A2" s="32" t="s">
        <v>0</v>
      </c>
      <c r="B2" s="1" t="s">
        <v>1</v>
      </c>
      <c r="C2" s="2"/>
      <c r="D2" s="25"/>
      <c r="E2" s="21" t="s">
        <v>84</v>
      </c>
    </row>
    <row r="3" spans="1:5" ht="27" customHeight="1" thickBot="1" x14ac:dyDescent="0.3">
      <c r="A3" s="33" t="s">
        <v>85</v>
      </c>
      <c r="B3" s="3" t="s">
        <v>2</v>
      </c>
      <c r="C3" s="4"/>
      <c r="D3" s="26"/>
      <c r="E3" s="22" t="s">
        <v>256</v>
      </c>
    </row>
    <row r="4" spans="1:5" x14ac:dyDescent="0.25">
      <c r="A4" s="34"/>
      <c r="B4" s="5"/>
      <c r="C4" s="4"/>
      <c r="D4" s="26"/>
      <c r="E4" s="23"/>
    </row>
    <row r="5" spans="1:5" ht="13.5" customHeight="1" x14ac:dyDescent="0.25">
      <c r="A5" s="34"/>
      <c r="B5" s="6"/>
      <c r="C5" s="4"/>
      <c r="D5" s="26"/>
      <c r="E5" s="23"/>
    </row>
    <row r="6" spans="1:5" ht="15" customHeight="1" thickBot="1" x14ac:dyDescent="0.3">
      <c r="A6" s="35" t="s">
        <v>3</v>
      </c>
      <c r="B6" s="7">
        <v>130</v>
      </c>
      <c r="C6" s="4"/>
      <c r="D6" s="26"/>
      <c r="E6" s="24"/>
    </row>
    <row r="7" spans="1:5" ht="14.25" customHeight="1" thickBot="1" x14ac:dyDescent="0.3">
      <c r="A7" s="36" t="s">
        <v>4</v>
      </c>
      <c r="B7" s="13" t="s">
        <v>5</v>
      </c>
      <c r="C7" s="14"/>
      <c r="D7" s="28"/>
      <c r="E7" s="63">
        <v>693429</v>
      </c>
    </row>
    <row r="8" spans="1:5" x14ac:dyDescent="0.25">
      <c r="A8" s="35"/>
      <c r="B8" s="11"/>
      <c r="C8" s="4"/>
      <c r="D8" s="26"/>
      <c r="E8" s="65"/>
    </row>
    <row r="9" spans="1:5" ht="15.75" customHeight="1" x14ac:dyDescent="0.25">
      <c r="A9" s="31" t="s">
        <v>6</v>
      </c>
      <c r="B9" s="8"/>
      <c r="C9" s="12"/>
      <c r="D9" s="27"/>
      <c r="E9" s="61"/>
    </row>
    <row r="10" spans="1:5" ht="14.25" customHeight="1" x14ac:dyDescent="0.25">
      <c r="A10" s="31" t="s">
        <v>7</v>
      </c>
      <c r="B10" s="8" t="s">
        <v>8</v>
      </c>
      <c r="C10" s="12"/>
      <c r="D10" s="27"/>
      <c r="E10" s="61">
        <f>360810+6720</f>
        <v>367530</v>
      </c>
    </row>
    <row r="11" spans="1:5" x14ac:dyDescent="0.25">
      <c r="A11" s="31"/>
      <c r="B11" s="8"/>
      <c r="C11" s="12"/>
      <c r="D11" s="27"/>
      <c r="E11" s="61"/>
    </row>
    <row r="12" spans="1:5" ht="13.5" customHeight="1" x14ac:dyDescent="0.25">
      <c r="A12" s="31" t="s">
        <v>9</v>
      </c>
      <c r="B12" s="8" t="s">
        <v>10</v>
      </c>
      <c r="C12" s="9"/>
      <c r="D12" s="27"/>
      <c r="E12" s="61"/>
    </row>
    <row r="13" spans="1:5" x14ac:dyDescent="0.25">
      <c r="A13" s="31"/>
      <c r="B13" s="8"/>
      <c r="C13" s="12"/>
      <c r="D13" s="27"/>
      <c r="E13" s="61"/>
    </row>
    <row r="14" spans="1:5" ht="17.25" customHeight="1" x14ac:dyDescent="0.25">
      <c r="A14" s="31" t="s">
        <v>11</v>
      </c>
      <c r="B14" s="8" t="s">
        <v>12</v>
      </c>
      <c r="C14" s="12"/>
      <c r="D14" s="27"/>
      <c r="E14" s="61">
        <f>34803+31850</f>
        <v>66653</v>
      </c>
    </row>
    <row r="15" spans="1:5" ht="12" customHeight="1" x14ac:dyDescent="0.25">
      <c r="A15" s="31"/>
      <c r="B15" s="8"/>
      <c r="C15" s="10"/>
      <c r="D15" s="27"/>
      <c r="E15" s="61"/>
    </row>
    <row r="16" spans="1:5" ht="16.5" customHeight="1" x14ac:dyDescent="0.25">
      <c r="A16" s="31" t="s">
        <v>13</v>
      </c>
      <c r="B16" s="8" t="s">
        <v>14</v>
      </c>
      <c r="C16" s="10"/>
      <c r="D16" s="27"/>
      <c r="E16" s="61">
        <v>29891</v>
      </c>
    </row>
    <row r="17" spans="1:14" ht="15.75" customHeight="1" x14ac:dyDescent="0.25">
      <c r="A17" s="31" t="s">
        <v>15</v>
      </c>
      <c r="B17" s="8" t="s">
        <v>16</v>
      </c>
      <c r="C17" s="9"/>
      <c r="D17" s="27"/>
      <c r="E17" s="61">
        <v>1139428</v>
      </c>
    </row>
    <row r="18" spans="1:14" x14ac:dyDescent="0.25">
      <c r="A18" s="31"/>
      <c r="B18" s="8"/>
      <c r="C18" s="9"/>
      <c r="D18" s="27"/>
      <c r="E18" s="61"/>
    </row>
    <row r="19" spans="1:14" ht="15" customHeight="1" x14ac:dyDescent="0.25">
      <c r="A19" s="31" t="s">
        <v>17</v>
      </c>
      <c r="B19" s="17" t="s">
        <v>18</v>
      </c>
      <c r="C19" s="9"/>
      <c r="D19" s="27"/>
      <c r="E19" s="68">
        <v>0</v>
      </c>
    </row>
    <row r="20" spans="1:14" x14ac:dyDescent="0.25">
      <c r="A20" s="31"/>
      <c r="B20" s="8"/>
      <c r="C20" s="9"/>
      <c r="D20" s="27"/>
      <c r="E20" s="61"/>
    </row>
    <row r="21" spans="1:14" ht="14.25" customHeight="1" x14ac:dyDescent="0.25">
      <c r="A21" s="31" t="s">
        <v>19</v>
      </c>
      <c r="B21" s="8" t="s">
        <v>20</v>
      </c>
      <c r="C21" s="9"/>
      <c r="D21" s="27"/>
      <c r="E21" s="70">
        <v>0</v>
      </c>
    </row>
    <row r="22" spans="1:14" x14ac:dyDescent="0.25">
      <c r="A22" s="31"/>
      <c r="B22" s="8"/>
      <c r="C22" s="9"/>
      <c r="D22" s="27"/>
      <c r="E22" s="61"/>
    </row>
    <row r="23" spans="1:14" ht="15.75" thickBot="1" x14ac:dyDescent="0.3">
      <c r="A23" s="31"/>
      <c r="B23" s="8"/>
      <c r="C23" s="10"/>
      <c r="D23" s="27"/>
      <c r="E23" s="61"/>
    </row>
    <row r="24" spans="1:14" ht="14.25" customHeight="1" thickBot="1" x14ac:dyDescent="0.3">
      <c r="A24" s="36" t="s">
        <v>21</v>
      </c>
      <c r="B24" s="13"/>
      <c r="C24" s="14"/>
      <c r="D24" s="28"/>
      <c r="E24" s="62">
        <f>SUM(E8:E23)</f>
        <v>1603502</v>
      </c>
      <c r="F24" t="s">
        <v>257</v>
      </c>
    </row>
    <row r="25" spans="1:14" ht="15.75" thickBot="1" x14ac:dyDescent="0.3">
      <c r="A25" s="31"/>
      <c r="B25" s="8"/>
      <c r="C25" s="10"/>
      <c r="D25" s="27"/>
      <c r="E25" s="61"/>
    </row>
    <row r="26" spans="1:14" ht="27" customHeight="1" thickBot="1" x14ac:dyDescent="0.3">
      <c r="A26" s="41" t="s">
        <v>22</v>
      </c>
      <c r="B26" s="16"/>
      <c r="C26" s="15"/>
      <c r="D26" s="28"/>
      <c r="E26" s="63">
        <f>E24+E7</f>
        <v>2296931</v>
      </c>
    </row>
    <row r="27" spans="1:14" x14ac:dyDescent="0.25">
      <c r="A27" s="35"/>
      <c r="B27" s="11"/>
      <c r="C27" s="12"/>
      <c r="D27" s="27"/>
      <c r="E27" s="64"/>
    </row>
    <row r="28" spans="1:14" ht="14.25" customHeight="1" x14ac:dyDescent="0.25">
      <c r="A28" s="31" t="s">
        <v>23</v>
      </c>
      <c r="B28" s="8"/>
      <c r="C28" s="12"/>
      <c r="D28" s="27"/>
      <c r="E28" s="61"/>
    </row>
    <row r="29" spans="1:14" ht="13.5" customHeight="1" x14ac:dyDescent="0.25">
      <c r="A29" s="31" t="s">
        <v>24</v>
      </c>
      <c r="B29" s="8"/>
      <c r="C29" s="12"/>
      <c r="D29" s="27"/>
      <c r="E29" s="61"/>
    </row>
    <row r="30" spans="1:14" ht="12.75" customHeight="1" x14ac:dyDescent="0.25">
      <c r="A30" s="31" t="s">
        <v>25</v>
      </c>
      <c r="B30" s="18" t="s">
        <v>26</v>
      </c>
      <c r="C30" s="12"/>
      <c r="D30" s="27"/>
      <c r="E30" s="66">
        <v>384401</v>
      </c>
      <c r="F30" t="s">
        <v>257</v>
      </c>
      <c r="J30" s="43"/>
    </row>
    <row r="31" spans="1:14" ht="15" customHeight="1" x14ac:dyDescent="0.25">
      <c r="A31" s="31" t="s">
        <v>27</v>
      </c>
      <c r="B31" s="18" t="s">
        <v>28</v>
      </c>
      <c r="C31" s="12"/>
      <c r="D31" s="27"/>
      <c r="E31" s="61">
        <v>170525</v>
      </c>
      <c r="F31" t="s">
        <v>257</v>
      </c>
    </row>
    <row r="32" spans="1:14" ht="13.5" customHeight="1" x14ac:dyDescent="0.25">
      <c r="A32" s="31" t="s">
        <v>29</v>
      </c>
      <c r="B32" s="18" t="s">
        <v>30</v>
      </c>
      <c r="C32" s="12"/>
      <c r="D32" s="27"/>
      <c r="E32" s="61">
        <f>24583+12200+28500+6930</f>
        <v>72213</v>
      </c>
      <c r="F32" t="s">
        <v>257</v>
      </c>
      <c r="L32" s="44"/>
      <c r="N32" s="43"/>
    </row>
    <row r="33" spans="1:11" ht="15.75" customHeight="1" x14ac:dyDescent="0.25">
      <c r="A33" s="31" t="s">
        <v>31</v>
      </c>
      <c r="B33" s="18" t="s">
        <v>32</v>
      </c>
      <c r="C33" s="12"/>
      <c r="D33" s="27"/>
      <c r="E33" s="61">
        <f>25646-9315</f>
        <v>16331</v>
      </c>
      <c r="F33" t="s">
        <v>257</v>
      </c>
    </row>
    <row r="34" spans="1:11" ht="14.25" customHeight="1" x14ac:dyDescent="0.25">
      <c r="A34" s="31" t="s">
        <v>33</v>
      </c>
      <c r="B34" s="18" t="s">
        <v>34</v>
      </c>
      <c r="C34" s="12"/>
      <c r="D34" s="27"/>
      <c r="E34" s="61">
        <v>17000</v>
      </c>
      <c r="F34" t="s">
        <v>257</v>
      </c>
    </row>
    <row r="35" spans="1:11" ht="15.75" customHeight="1" thickBot="1" x14ac:dyDescent="0.3">
      <c r="A35" s="31" t="s">
        <v>35</v>
      </c>
      <c r="B35" s="18" t="s">
        <v>36</v>
      </c>
      <c r="C35" s="10"/>
      <c r="D35" s="27"/>
      <c r="E35" s="61">
        <v>0</v>
      </c>
    </row>
    <row r="36" spans="1:11" ht="14.25" customHeight="1" thickBot="1" x14ac:dyDescent="0.3">
      <c r="A36" s="36" t="s">
        <v>37</v>
      </c>
      <c r="B36" s="16"/>
      <c r="C36" s="15"/>
      <c r="D36" s="28"/>
      <c r="E36" s="63">
        <f>SUM(E30:E35)</f>
        <v>660470</v>
      </c>
      <c r="G36" s="60"/>
    </row>
    <row r="37" spans="1:11" ht="15" customHeight="1" x14ac:dyDescent="0.25">
      <c r="A37" s="31" t="s">
        <v>38</v>
      </c>
      <c r="B37" s="8"/>
      <c r="C37" s="12"/>
      <c r="D37" s="27"/>
      <c r="E37" s="61"/>
    </row>
    <row r="38" spans="1:11" ht="15.75" customHeight="1" x14ac:dyDescent="0.25">
      <c r="A38" s="31" t="s">
        <v>39</v>
      </c>
      <c r="B38" s="8"/>
      <c r="C38" s="12"/>
      <c r="D38" s="27"/>
      <c r="E38" s="61"/>
    </row>
    <row r="39" spans="1:11" ht="15.75" customHeight="1" x14ac:dyDescent="0.25">
      <c r="A39" s="31" t="s">
        <v>25</v>
      </c>
      <c r="B39" s="18" t="s">
        <v>26</v>
      </c>
      <c r="C39" s="12"/>
      <c r="D39" s="27"/>
      <c r="E39" s="67">
        <v>0</v>
      </c>
      <c r="H39" s="43"/>
    </row>
    <row r="40" spans="1:11" ht="12.75" customHeight="1" x14ac:dyDescent="0.25">
      <c r="A40" s="31" t="s">
        <v>27</v>
      </c>
      <c r="B40" s="18" t="s">
        <v>28</v>
      </c>
      <c r="C40" s="12"/>
      <c r="D40" s="27"/>
      <c r="E40" s="67">
        <v>0</v>
      </c>
      <c r="K40" s="43"/>
    </row>
    <row r="41" spans="1:11" ht="14.25" customHeight="1" x14ac:dyDescent="0.25">
      <c r="A41" s="31" t="s">
        <v>29</v>
      </c>
      <c r="B41" s="18" t="s">
        <v>30</v>
      </c>
      <c r="C41" s="12"/>
      <c r="D41" s="27"/>
      <c r="E41" s="67">
        <v>28500</v>
      </c>
      <c r="F41" t="s">
        <v>257</v>
      </c>
      <c r="J41" s="43"/>
    </row>
    <row r="42" spans="1:11" ht="15.75" customHeight="1" x14ac:dyDescent="0.25">
      <c r="A42" s="31" t="s">
        <v>31</v>
      </c>
      <c r="B42" s="18" t="s">
        <v>32</v>
      </c>
      <c r="C42" s="12"/>
      <c r="D42" s="27"/>
      <c r="E42" s="67">
        <v>0</v>
      </c>
    </row>
    <row r="43" spans="1:11" ht="16.5" customHeight="1" x14ac:dyDescent="0.25">
      <c r="A43" s="31" t="s">
        <v>33</v>
      </c>
      <c r="B43" s="18" t="s">
        <v>34</v>
      </c>
      <c r="C43" s="12"/>
      <c r="D43" s="27"/>
      <c r="E43" s="67">
        <v>0</v>
      </c>
    </row>
    <row r="44" spans="1:11" ht="15.75" customHeight="1" thickBot="1" x14ac:dyDescent="0.3">
      <c r="A44" s="31" t="s">
        <v>35</v>
      </c>
      <c r="B44" s="18" t="s">
        <v>36</v>
      </c>
      <c r="C44" s="12"/>
      <c r="D44" s="27"/>
      <c r="E44" s="67">
        <v>0</v>
      </c>
    </row>
    <row r="45" spans="1:11" ht="14.25" customHeight="1" thickBot="1" x14ac:dyDescent="0.3">
      <c r="A45" s="36" t="s">
        <v>40</v>
      </c>
      <c r="B45" s="16"/>
      <c r="C45" s="15"/>
      <c r="D45" s="28"/>
      <c r="E45" s="63">
        <f>SUM(E39:E44)</f>
        <v>28500</v>
      </c>
    </row>
    <row r="46" spans="1:11" ht="12" customHeight="1" x14ac:dyDescent="0.25">
      <c r="A46" s="31"/>
      <c r="B46" s="8"/>
      <c r="C46" s="12"/>
      <c r="D46" s="27"/>
      <c r="E46" s="61"/>
    </row>
    <row r="47" spans="1:11" ht="15" customHeight="1" x14ac:dyDescent="0.25">
      <c r="A47" s="31" t="s">
        <v>41</v>
      </c>
      <c r="B47" s="8"/>
      <c r="C47" s="12"/>
      <c r="D47" s="27"/>
      <c r="E47" s="68">
        <v>0</v>
      </c>
    </row>
    <row r="48" spans="1:11" ht="13.5" customHeight="1" x14ac:dyDescent="0.25">
      <c r="A48" s="31" t="s">
        <v>25</v>
      </c>
      <c r="B48" s="18" t="s">
        <v>26</v>
      </c>
      <c r="C48" s="12"/>
      <c r="D48" s="27"/>
      <c r="E48" s="68">
        <v>0</v>
      </c>
    </row>
    <row r="49" spans="1:5" ht="15" customHeight="1" x14ac:dyDescent="0.25">
      <c r="A49" s="31" t="s">
        <v>27</v>
      </c>
      <c r="B49" s="18" t="s">
        <v>28</v>
      </c>
      <c r="C49" s="12"/>
      <c r="D49" s="27"/>
      <c r="E49" s="68">
        <v>0</v>
      </c>
    </row>
    <row r="50" spans="1:5" ht="14.25" customHeight="1" x14ac:dyDescent="0.25">
      <c r="A50" s="31" t="s">
        <v>29</v>
      </c>
      <c r="B50" s="18" t="s">
        <v>30</v>
      </c>
      <c r="C50" s="12"/>
      <c r="D50" s="27"/>
      <c r="E50" s="68">
        <v>0</v>
      </c>
    </row>
    <row r="51" spans="1:5" ht="16.5" customHeight="1" x14ac:dyDescent="0.25">
      <c r="A51" s="31" t="s">
        <v>31</v>
      </c>
      <c r="B51" s="18" t="s">
        <v>32</v>
      </c>
      <c r="C51" s="12"/>
      <c r="D51" s="27"/>
      <c r="E51" s="68">
        <v>0</v>
      </c>
    </row>
    <row r="52" spans="1:5" ht="16.5" customHeight="1" x14ac:dyDescent="0.25">
      <c r="A52" s="31" t="s">
        <v>33</v>
      </c>
      <c r="B52" s="18" t="s">
        <v>34</v>
      </c>
      <c r="C52" s="12"/>
      <c r="D52" s="27"/>
      <c r="E52" s="68">
        <v>0</v>
      </c>
    </row>
    <row r="53" spans="1:5" ht="15.75" customHeight="1" thickBot="1" x14ac:dyDescent="0.3">
      <c r="A53" s="31" t="s">
        <v>35</v>
      </c>
      <c r="B53" s="18" t="s">
        <v>36</v>
      </c>
      <c r="C53" s="12"/>
      <c r="D53" s="27"/>
      <c r="E53" s="68">
        <v>0</v>
      </c>
    </row>
    <row r="54" spans="1:5" ht="16.5" customHeight="1" thickBot="1" x14ac:dyDescent="0.3">
      <c r="A54" s="36" t="s">
        <v>42</v>
      </c>
      <c r="B54" s="16"/>
      <c r="C54" s="15"/>
      <c r="D54" s="28"/>
      <c r="E54" s="69">
        <f>SUM(E47:E53)</f>
        <v>0</v>
      </c>
    </row>
    <row r="55" spans="1:5" ht="13.5" customHeight="1" x14ac:dyDescent="0.25">
      <c r="A55" s="31"/>
      <c r="B55" s="8"/>
      <c r="C55" s="12"/>
      <c r="D55" s="27"/>
      <c r="E55" s="61"/>
    </row>
    <row r="56" spans="1:5" ht="13.5" customHeight="1" x14ac:dyDescent="0.25">
      <c r="A56" s="31" t="s">
        <v>43</v>
      </c>
      <c r="B56" s="8"/>
      <c r="C56" s="12"/>
      <c r="D56" s="27"/>
      <c r="E56" s="61"/>
    </row>
    <row r="57" spans="1:5" ht="13.5" customHeight="1" x14ac:dyDescent="0.25">
      <c r="A57" s="31" t="s">
        <v>25</v>
      </c>
      <c r="B57" s="18" t="s">
        <v>26</v>
      </c>
      <c r="C57" s="12"/>
      <c r="D57" s="27"/>
      <c r="E57" s="70">
        <v>0</v>
      </c>
    </row>
    <row r="58" spans="1:5" ht="15.75" customHeight="1" x14ac:dyDescent="0.25">
      <c r="A58" s="31" t="s">
        <v>27</v>
      </c>
      <c r="B58" s="18" t="s">
        <v>28</v>
      </c>
      <c r="C58" s="12"/>
      <c r="D58" s="27"/>
      <c r="E58" s="70">
        <v>0</v>
      </c>
    </row>
    <row r="59" spans="1:5" ht="15.75" customHeight="1" x14ac:dyDescent="0.25">
      <c r="A59" s="31" t="s">
        <v>29</v>
      </c>
      <c r="B59" s="18" t="s">
        <v>30</v>
      </c>
      <c r="C59" s="12"/>
      <c r="D59" s="27"/>
      <c r="E59" s="70"/>
    </row>
    <row r="60" spans="1:5" ht="12.75" customHeight="1" x14ac:dyDescent="0.25">
      <c r="A60" s="31" t="s">
        <v>31</v>
      </c>
      <c r="B60" s="18" t="s">
        <v>32</v>
      </c>
      <c r="C60" s="12"/>
      <c r="D60" s="27"/>
      <c r="E60" s="70"/>
    </row>
    <row r="61" spans="1:5" ht="15.75" customHeight="1" x14ac:dyDescent="0.25">
      <c r="A61" s="31" t="s">
        <v>33</v>
      </c>
      <c r="B61" s="18" t="s">
        <v>34</v>
      </c>
      <c r="C61" s="12"/>
      <c r="D61" s="27"/>
      <c r="E61" s="70"/>
    </row>
    <row r="62" spans="1:5" ht="16.5" customHeight="1" thickBot="1" x14ac:dyDescent="0.3">
      <c r="A62" s="31" t="s">
        <v>35</v>
      </c>
      <c r="B62" s="18" t="s">
        <v>36</v>
      </c>
      <c r="C62" s="12"/>
      <c r="D62" s="27"/>
      <c r="E62" s="70">
        <v>0</v>
      </c>
    </row>
    <row r="63" spans="1:5" ht="16.5" customHeight="1" thickBot="1" x14ac:dyDescent="0.3">
      <c r="A63" s="36" t="s">
        <v>44</v>
      </c>
      <c r="B63" s="16"/>
      <c r="C63" s="15"/>
      <c r="D63" s="28"/>
      <c r="E63" s="69">
        <f>SUM(E57:E62)</f>
        <v>0</v>
      </c>
    </row>
    <row r="64" spans="1:5" x14ac:dyDescent="0.25">
      <c r="A64" s="31"/>
      <c r="B64" s="8"/>
      <c r="C64" s="12"/>
      <c r="D64" s="27"/>
      <c r="E64" s="61"/>
    </row>
    <row r="65" spans="1:11" ht="15.75" customHeight="1" x14ac:dyDescent="0.25">
      <c r="A65" s="31" t="s">
        <v>45</v>
      </c>
      <c r="B65" s="8"/>
      <c r="C65" s="12"/>
      <c r="D65" s="27"/>
      <c r="E65" s="61"/>
    </row>
    <row r="66" spans="1:11" ht="16.5" customHeight="1" x14ac:dyDescent="0.25">
      <c r="A66" s="31" t="s">
        <v>25</v>
      </c>
      <c r="B66" s="18" t="s">
        <v>26</v>
      </c>
      <c r="C66" s="12"/>
      <c r="D66" s="27"/>
      <c r="E66" s="70">
        <v>204000</v>
      </c>
      <c r="F66" t="s">
        <v>257</v>
      </c>
    </row>
    <row r="67" spans="1:11" ht="15.75" customHeight="1" x14ac:dyDescent="0.25">
      <c r="A67" s="31" t="s">
        <v>27</v>
      </c>
      <c r="B67" s="18" t="s">
        <v>28</v>
      </c>
      <c r="C67" s="12"/>
      <c r="D67" s="27"/>
      <c r="E67" s="61">
        <f>2958+42636</f>
        <v>45594</v>
      </c>
      <c r="F67" t="s">
        <v>257</v>
      </c>
      <c r="K67" s="43"/>
    </row>
    <row r="68" spans="1:11" ht="17.25" customHeight="1" x14ac:dyDescent="0.25">
      <c r="A68" s="31" t="s">
        <v>29</v>
      </c>
      <c r="B68" s="18" t="s">
        <v>30</v>
      </c>
      <c r="C68" s="12"/>
      <c r="D68" s="27"/>
      <c r="E68" s="70">
        <f>540+6000+18525+1170+36800+150+838+1020+1200</f>
        <v>66243</v>
      </c>
      <c r="F68" s="44" t="s">
        <v>257</v>
      </c>
      <c r="G68" s="44"/>
      <c r="H68" s="44"/>
      <c r="J68" s="43"/>
    </row>
    <row r="69" spans="1:11" ht="15" customHeight="1" x14ac:dyDescent="0.25">
      <c r="A69" s="31" t="s">
        <v>31</v>
      </c>
      <c r="B69" s="18" t="s">
        <v>32</v>
      </c>
      <c r="C69" s="12"/>
      <c r="D69" s="27"/>
      <c r="E69" s="70">
        <v>2272</v>
      </c>
      <c r="F69" s="44" t="s">
        <v>257</v>
      </c>
    </row>
    <row r="70" spans="1:11" ht="17.25" customHeight="1" x14ac:dyDescent="0.25">
      <c r="A70" s="31" t="s">
        <v>46</v>
      </c>
      <c r="B70" s="18" t="s">
        <v>34</v>
      </c>
      <c r="C70" s="12"/>
      <c r="D70" s="27"/>
      <c r="E70" s="70"/>
    </row>
    <row r="71" spans="1:11" ht="15" customHeight="1" thickBot="1" x14ac:dyDescent="0.3">
      <c r="A71" s="31" t="s">
        <v>35</v>
      </c>
      <c r="B71" s="18" t="s">
        <v>36</v>
      </c>
      <c r="C71" s="12"/>
      <c r="D71" s="27"/>
      <c r="E71" s="70">
        <v>0</v>
      </c>
    </row>
    <row r="72" spans="1:11" ht="16.5" customHeight="1" thickBot="1" x14ac:dyDescent="0.3">
      <c r="A72" s="36" t="s">
        <v>44</v>
      </c>
      <c r="B72" s="16"/>
      <c r="C72" s="15"/>
      <c r="D72" s="28"/>
      <c r="E72" s="69">
        <f>SUM(E66:E71)</f>
        <v>318109</v>
      </c>
    </row>
    <row r="73" spans="1:11" x14ac:dyDescent="0.25">
      <c r="A73" s="31"/>
      <c r="B73" s="8"/>
      <c r="C73" s="12"/>
      <c r="D73" s="27"/>
      <c r="E73" s="61"/>
    </row>
    <row r="74" spans="1:11" ht="18.75" customHeight="1" x14ac:dyDescent="0.25">
      <c r="A74" s="31" t="s">
        <v>47</v>
      </c>
      <c r="B74" s="8"/>
      <c r="C74" s="12"/>
      <c r="D74" s="27"/>
      <c r="E74" s="61"/>
    </row>
    <row r="75" spans="1:11" ht="16.5" customHeight="1" x14ac:dyDescent="0.25">
      <c r="A75" s="31" t="s">
        <v>25</v>
      </c>
      <c r="B75" s="18" t="s">
        <v>26</v>
      </c>
      <c r="C75" s="12"/>
      <c r="D75" s="27"/>
      <c r="E75" s="70">
        <v>0</v>
      </c>
      <c r="H75" s="43"/>
    </row>
    <row r="76" spans="1:11" x14ac:dyDescent="0.25">
      <c r="A76" s="31" t="s">
        <v>27</v>
      </c>
      <c r="B76" s="18" t="s">
        <v>28</v>
      </c>
      <c r="C76" s="12"/>
      <c r="D76" s="27"/>
      <c r="E76" s="70">
        <v>0</v>
      </c>
      <c r="K76" s="43"/>
    </row>
    <row r="77" spans="1:11" x14ac:dyDescent="0.25">
      <c r="A77" s="31" t="s">
        <v>29</v>
      </c>
      <c r="B77" s="18" t="s">
        <v>30</v>
      </c>
      <c r="C77" s="12"/>
      <c r="D77" s="27"/>
      <c r="E77" s="70">
        <f>8000+8700</f>
        <v>16700</v>
      </c>
      <c r="F77" t="s">
        <v>257</v>
      </c>
      <c r="H77" s="43"/>
    </row>
    <row r="78" spans="1:11" x14ac:dyDescent="0.25">
      <c r="A78" s="31" t="s">
        <v>31</v>
      </c>
      <c r="B78" s="18" t="s">
        <v>32</v>
      </c>
      <c r="C78" s="12"/>
      <c r="D78" s="27"/>
      <c r="E78" s="70">
        <v>0</v>
      </c>
    </row>
    <row r="79" spans="1:11" x14ac:dyDescent="0.25">
      <c r="A79" s="31" t="s">
        <v>33</v>
      </c>
      <c r="B79" s="18" t="s">
        <v>34</v>
      </c>
      <c r="C79" s="12"/>
      <c r="D79" s="27"/>
      <c r="E79" s="70">
        <v>0</v>
      </c>
    </row>
    <row r="80" spans="1:11" ht="15.75" thickBot="1" x14ac:dyDescent="0.3">
      <c r="A80" s="31" t="s">
        <v>35</v>
      </c>
      <c r="B80" s="18" t="s">
        <v>36</v>
      </c>
      <c r="C80" s="12"/>
      <c r="D80" s="27"/>
      <c r="E80" s="70">
        <v>0</v>
      </c>
    </row>
    <row r="81" spans="1:21" ht="15.75" thickBot="1" x14ac:dyDescent="0.3">
      <c r="A81" s="36" t="s">
        <v>48</v>
      </c>
      <c r="B81" s="16"/>
      <c r="C81" s="15"/>
      <c r="D81" s="28"/>
      <c r="E81" s="69">
        <f>SUM(E75:E80)</f>
        <v>16700</v>
      </c>
    </row>
    <row r="82" spans="1:21" x14ac:dyDescent="0.25">
      <c r="A82" s="31" t="s">
        <v>49</v>
      </c>
      <c r="B82" s="8"/>
      <c r="C82" s="12"/>
      <c r="D82" s="27"/>
      <c r="E82" s="61"/>
    </row>
    <row r="83" spans="1:21" x14ac:dyDescent="0.25">
      <c r="A83" s="31" t="s">
        <v>25</v>
      </c>
      <c r="B83" s="18" t="s">
        <v>26</v>
      </c>
      <c r="C83" s="12"/>
      <c r="D83" s="27"/>
      <c r="E83" s="70">
        <v>26400</v>
      </c>
      <c r="F83" t="s">
        <v>257</v>
      </c>
      <c r="H83" s="43"/>
    </row>
    <row r="84" spans="1:21" x14ac:dyDescent="0.25">
      <c r="A84" s="31" t="s">
        <v>27</v>
      </c>
      <c r="B84" s="18" t="s">
        <v>28</v>
      </c>
      <c r="C84" s="12"/>
      <c r="D84" s="27"/>
      <c r="E84" s="61">
        <f>383+5518</f>
        <v>5901</v>
      </c>
      <c r="F84" t="s">
        <v>257</v>
      </c>
      <c r="K84" s="43"/>
    </row>
    <row r="85" spans="1:21" x14ac:dyDescent="0.25">
      <c r="A85" s="31" t="s">
        <v>29</v>
      </c>
      <c r="B85" s="18" t="s">
        <v>30</v>
      </c>
      <c r="C85" s="12"/>
      <c r="D85" s="27"/>
      <c r="E85" s="70">
        <f>354080+126812</f>
        <v>480892</v>
      </c>
      <c r="F85" t="s">
        <v>257</v>
      </c>
      <c r="U85" s="43"/>
    </row>
    <row r="86" spans="1:21" x14ac:dyDescent="0.25">
      <c r="A86" s="31" t="s">
        <v>31</v>
      </c>
      <c r="B86" s="18" t="s">
        <v>32</v>
      </c>
      <c r="C86" s="12"/>
      <c r="D86" s="27"/>
      <c r="E86" s="70">
        <v>5559</v>
      </c>
      <c r="F86" t="s">
        <v>257</v>
      </c>
    </row>
    <row r="87" spans="1:21" x14ac:dyDescent="0.25">
      <c r="A87" s="31" t="s">
        <v>33</v>
      </c>
      <c r="B87" s="18" t="s">
        <v>34</v>
      </c>
      <c r="C87" s="12"/>
      <c r="D87" s="27"/>
      <c r="E87" s="70">
        <v>0</v>
      </c>
    </row>
    <row r="88" spans="1:21" ht="15.75" thickBot="1" x14ac:dyDescent="0.3">
      <c r="A88" s="31" t="s">
        <v>35</v>
      </c>
      <c r="B88" s="18" t="s">
        <v>36</v>
      </c>
      <c r="C88" s="12"/>
      <c r="D88" s="27"/>
      <c r="E88" s="70">
        <v>0</v>
      </c>
    </row>
    <row r="89" spans="1:21" ht="15.75" thickBot="1" x14ac:dyDescent="0.3">
      <c r="A89" s="36" t="s">
        <v>50</v>
      </c>
      <c r="B89" s="16"/>
      <c r="C89" s="15"/>
      <c r="D89" s="28"/>
      <c r="E89" s="69">
        <f>SUM(E83:E88)</f>
        <v>518752</v>
      </c>
    </row>
    <row r="90" spans="1:21" x14ac:dyDescent="0.25">
      <c r="A90" s="31"/>
      <c r="B90" s="8"/>
      <c r="C90" s="12"/>
      <c r="D90" s="27"/>
      <c r="E90" s="61"/>
    </row>
    <row r="91" spans="1:21" x14ac:dyDescent="0.25">
      <c r="A91" s="31" t="s">
        <v>51</v>
      </c>
      <c r="B91" s="8"/>
      <c r="C91" s="12"/>
      <c r="D91" s="27"/>
      <c r="E91" s="61"/>
    </row>
    <row r="92" spans="1:21" x14ac:dyDescent="0.25">
      <c r="A92" s="31" t="s">
        <v>25</v>
      </c>
      <c r="B92" s="18" t="s">
        <v>26</v>
      </c>
      <c r="C92" s="12"/>
      <c r="D92" s="27"/>
      <c r="E92" s="70">
        <v>0</v>
      </c>
    </row>
    <row r="93" spans="1:21" x14ac:dyDescent="0.25">
      <c r="A93" s="31" t="s">
        <v>27</v>
      </c>
      <c r="B93" s="18" t="s">
        <v>28</v>
      </c>
      <c r="C93" s="12"/>
      <c r="D93" s="27"/>
      <c r="E93" s="70">
        <v>0</v>
      </c>
    </row>
    <row r="94" spans="1:21" x14ac:dyDescent="0.25">
      <c r="A94" s="31" t="s">
        <v>29</v>
      </c>
      <c r="B94" s="18" t="s">
        <v>30</v>
      </c>
      <c r="C94" s="12"/>
      <c r="D94" s="27"/>
      <c r="E94" s="70">
        <v>0</v>
      </c>
    </row>
    <row r="95" spans="1:21" x14ac:dyDescent="0.25">
      <c r="A95" s="31" t="s">
        <v>31</v>
      </c>
      <c r="B95" s="18" t="s">
        <v>32</v>
      </c>
      <c r="C95" s="12"/>
      <c r="D95" s="27"/>
      <c r="E95" s="70">
        <v>0</v>
      </c>
    </row>
    <row r="96" spans="1:21" x14ac:dyDescent="0.25">
      <c r="A96" s="31" t="s">
        <v>33</v>
      </c>
      <c r="B96" s="18" t="s">
        <v>34</v>
      </c>
      <c r="C96" s="12"/>
      <c r="D96" s="27"/>
      <c r="E96" s="70">
        <v>0</v>
      </c>
    </row>
    <row r="97" spans="1:12" ht="15.75" thickBot="1" x14ac:dyDescent="0.3">
      <c r="A97" s="31" t="s">
        <v>35</v>
      </c>
      <c r="B97" s="18" t="s">
        <v>36</v>
      </c>
      <c r="C97" s="12"/>
      <c r="D97" s="27"/>
      <c r="E97" s="70">
        <v>0</v>
      </c>
    </row>
    <row r="98" spans="1:12" ht="15.75" thickBot="1" x14ac:dyDescent="0.3">
      <c r="A98" s="36" t="s">
        <v>52</v>
      </c>
      <c r="B98" s="16"/>
      <c r="C98" s="15"/>
      <c r="D98" s="28"/>
      <c r="E98" s="69">
        <f>SUM(E92:E97)</f>
        <v>0</v>
      </c>
    </row>
    <row r="99" spans="1:12" x14ac:dyDescent="0.25">
      <c r="A99" s="31"/>
      <c r="B99" s="8"/>
      <c r="C99" s="12"/>
      <c r="D99" s="27"/>
      <c r="E99" s="61"/>
    </row>
    <row r="100" spans="1:12" x14ac:dyDescent="0.25">
      <c r="A100" s="31" t="s">
        <v>53</v>
      </c>
      <c r="B100" s="8"/>
      <c r="C100" s="12"/>
      <c r="D100" s="27"/>
      <c r="E100" s="61"/>
    </row>
    <row r="101" spans="1:12" x14ac:dyDescent="0.25">
      <c r="A101" s="31" t="s">
        <v>25</v>
      </c>
      <c r="B101" s="18" t="s">
        <v>26</v>
      </c>
      <c r="C101" s="12"/>
      <c r="D101" s="27"/>
      <c r="E101" s="70">
        <v>0</v>
      </c>
    </row>
    <row r="102" spans="1:12" x14ac:dyDescent="0.25">
      <c r="A102" s="31" t="s">
        <v>27</v>
      </c>
      <c r="B102" s="18" t="s">
        <v>28</v>
      </c>
      <c r="C102" s="12"/>
      <c r="D102" s="27"/>
      <c r="E102" s="70">
        <v>0</v>
      </c>
    </row>
    <row r="103" spans="1:12" x14ac:dyDescent="0.25">
      <c r="A103" s="31" t="s">
        <v>29</v>
      </c>
      <c r="B103" s="18" t="s">
        <v>54</v>
      </c>
      <c r="C103" s="12"/>
      <c r="D103" s="27"/>
      <c r="E103" s="70">
        <v>0</v>
      </c>
      <c r="L103" s="43"/>
    </row>
    <row r="104" spans="1:12" x14ac:dyDescent="0.25">
      <c r="A104" s="31" t="s">
        <v>31</v>
      </c>
      <c r="B104" s="18" t="s">
        <v>32</v>
      </c>
      <c r="C104" s="12"/>
      <c r="D104" s="27"/>
      <c r="E104" s="70">
        <v>0</v>
      </c>
    </row>
    <row r="105" spans="1:12" x14ac:dyDescent="0.25">
      <c r="A105" s="31" t="s">
        <v>33</v>
      </c>
      <c r="B105" s="18" t="s">
        <v>34</v>
      </c>
      <c r="C105" s="12"/>
      <c r="D105" s="27"/>
      <c r="E105" s="70"/>
    </row>
    <row r="106" spans="1:12" ht="15.75" thickBot="1" x14ac:dyDescent="0.3">
      <c r="A106" s="31" t="s">
        <v>35</v>
      </c>
      <c r="B106" s="18" t="s">
        <v>36</v>
      </c>
      <c r="C106" s="12"/>
      <c r="D106" s="27"/>
      <c r="E106" s="70">
        <v>0</v>
      </c>
    </row>
    <row r="107" spans="1:12" ht="15.75" thickBot="1" x14ac:dyDescent="0.3">
      <c r="A107" s="36" t="s">
        <v>55</v>
      </c>
      <c r="B107" s="16"/>
      <c r="C107" s="15"/>
      <c r="D107" s="28"/>
      <c r="E107" s="69">
        <f>SUM(E101:E106)</f>
        <v>0</v>
      </c>
    </row>
    <row r="108" spans="1:12" x14ac:dyDescent="0.25">
      <c r="A108" s="31"/>
      <c r="B108" s="8"/>
      <c r="C108" s="12"/>
      <c r="D108" s="27"/>
      <c r="E108" s="61"/>
    </row>
    <row r="109" spans="1:12" x14ac:dyDescent="0.25">
      <c r="A109" s="31" t="s">
        <v>56</v>
      </c>
      <c r="B109" s="8"/>
      <c r="C109" s="12"/>
      <c r="D109" s="27"/>
      <c r="E109" s="61"/>
    </row>
    <row r="110" spans="1:12" x14ac:dyDescent="0.25">
      <c r="A110" s="31" t="s">
        <v>25</v>
      </c>
      <c r="B110" s="18" t="s">
        <v>26</v>
      </c>
      <c r="C110" s="12"/>
      <c r="D110" s="27"/>
      <c r="E110" s="70">
        <v>0</v>
      </c>
    </row>
    <row r="111" spans="1:12" x14ac:dyDescent="0.25">
      <c r="A111" s="31" t="s">
        <v>27</v>
      </c>
      <c r="B111" s="18" t="s">
        <v>28</v>
      </c>
      <c r="C111" s="12"/>
      <c r="D111" s="27"/>
      <c r="E111" s="70">
        <v>0</v>
      </c>
    </row>
    <row r="112" spans="1:12" x14ac:dyDescent="0.25">
      <c r="A112" s="31" t="s">
        <v>29</v>
      </c>
      <c r="B112" s="18" t="s">
        <v>54</v>
      </c>
      <c r="C112" s="12"/>
      <c r="D112" s="27"/>
      <c r="E112" s="70"/>
    </row>
    <row r="113" spans="1:11" x14ac:dyDescent="0.25">
      <c r="A113" s="31" t="s">
        <v>31</v>
      </c>
      <c r="B113" s="18" t="s">
        <v>32</v>
      </c>
      <c r="C113" s="12"/>
      <c r="D113" s="27"/>
      <c r="E113" s="70">
        <v>0</v>
      </c>
    </row>
    <row r="114" spans="1:11" x14ac:dyDescent="0.25">
      <c r="A114" s="31" t="s">
        <v>33</v>
      </c>
      <c r="B114" s="18" t="s">
        <v>34</v>
      </c>
      <c r="C114" s="12"/>
      <c r="D114" s="27"/>
      <c r="E114" s="70">
        <v>0</v>
      </c>
    </row>
    <row r="115" spans="1:11" ht="15.75" thickBot="1" x14ac:dyDescent="0.3">
      <c r="A115" s="31" t="s">
        <v>35</v>
      </c>
      <c r="B115" s="18" t="s">
        <v>36</v>
      </c>
      <c r="C115" s="12"/>
      <c r="D115" s="27"/>
      <c r="E115" s="70">
        <v>0</v>
      </c>
    </row>
    <row r="116" spans="1:11" ht="15.75" thickBot="1" x14ac:dyDescent="0.3">
      <c r="A116" s="36" t="s">
        <v>57</v>
      </c>
      <c r="B116" s="16"/>
      <c r="C116" s="15"/>
      <c r="D116" s="28"/>
      <c r="E116" s="69">
        <f>SUM(E110:E115)</f>
        <v>0</v>
      </c>
    </row>
    <row r="117" spans="1:11" x14ac:dyDescent="0.25">
      <c r="A117" s="31"/>
      <c r="B117" s="8"/>
      <c r="C117" s="12"/>
      <c r="D117" s="27"/>
      <c r="E117" s="61"/>
    </row>
    <row r="118" spans="1:11" x14ac:dyDescent="0.25">
      <c r="A118" s="31" t="s">
        <v>58</v>
      </c>
      <c r="B118" s="8"/>
      <c r="C118" s="12"/>
      <c r="D118" s="27"/>
      <c r="E118" s="61"/>
    </row>
    <row r="119" spans="1:11" x14ac:dyDescent="0.25">
      <c r="A119" s="31" t="s">
        <v>25</v>
      </c>
      <c r="B119" s="18" t="s">
        <v>26</v>
      </c>
      <c r="C119" s="12"/>
      <c r="D119" s="27"/>
      <c r="E119" s="70">
        <v>0</v>
      </c>
      <c r="H119" s="43"/>
    </row>
    <row r="120" spans="1:11" x14ac:dyDescent="0.25">
      <c r="A120" s="31" t="s">
        <v>27</v>
      </c>
      <c r="B120" s="18" t="s">
        <v>28</v>
      </c>
      <c r="C120" s="12"/>
      <c r="D120" s="27"/>
      <c r="E120" s="70">
        <v>0</v>
      </c>
      <c r="K120" s="43"/>
    </row>
    <row r="121" spans="1:11" x14ac:dyDescent="0.25">
      <c r="A121" s="31" t="s">
        <v>29</v>
      </c>
      <c r="B121" s="18" t="s">
        <v>54</v>
      </c>
      <c r="C121" s="12"/>
      <c r="D121" s="27"/>
      <c r="E121" s="70"/>
    </row>
    <row r="122" spans="1:11" x14ac:dyDescent="0.25">
      <c r="A122" s="31" t="s">
        <v>31</v>
      </c>
      <c r="B122" s="18" t="s">
        <v>32</v>
      </c>
      <c r="C122" s="12"/>
      <c r="D122" s="27"/>
      <c r="E122" s="70">
        <v>0</v>
      </c>
    </row>
    <row r="123" spans="1:11" x14ac:dyDescent="0.25">
      <c r="A123" s="31" t="s">
        <v>33</v>
      </c>
      <c r="B123" s="18" t="s">
        <v>34</v>
      </c>
      <c r="C123" s="12"/>
      <c r="D123" s="27"/>
      <c r="E123" s="70">
        <v>0</v>
      </c>
    </row>
    <row r="124" spans="1:11" ht="15.75" thickBot="1" x14ac:dyDescent="0.3">
      <c r="A124" s="31" t="s">
        <v>35</v>
      </c>
      <c r="B124" s="18" t="s">
        <v>36</v>
      </c>
      <c r="C124" s="12"/>
      <c r="D124" s="27"/>
      <c r="E124" s="70">
        <v>0</v>
      </c>
    </row>
    <row r="125" spans="1:11" ht="15.75" thickBot="1" x14ac:dyDescent="0.3">
      <c r="A125" s="36" t="s">
        <v>57</v>
      </c>
      <c r="B125" s="16"/>
      <c r="C125" s="15"/>
      <c r="D125" s="28"/>
      <c r="E125" s="69">
        <f>SUM(E119:E124)</f>
        <v>0</v>
      </c>
    </row>
    <row r="126" spans="1:11" x14ac:dyDescent="0.25">
      <c r="A126" s="31" t="s">
        <v>59</v>
      </c>
      <c r="B126" s="8"/>
      <c r="C126" s="12"/>
      <c r="D126" s="27"/>
      <c r="E126" s="61"/>
    </row>
    <row r="127" spans="1:11" x14ac:dyDescent="0.25">
      <c r="A127" s="31" t="s">
        <v>25</v>
      </c>
      <c r="B127" s="18" t="s">
        <v>26</v>
      </c>
      <c r="C127" s="12"/>
      <c r="D127" s="27"/>
      <c r="E127" s="70">
        <v>0</v>
      </c>
    </row>
    <row r="128" spans="1:11" x14ac:dyDescent="0.25">
      <c r="A128" s="31" t="s">
        <v>27</v>
      </c>
      <c r="B128" s="18" t="s">
        <v>28</v>
      </c>
      <c r="C128" s="12"/>
      <c r="D128" s="27"/>
      <c r="E128" s="70">
        <v>0</v>
      </c>
    </row>
    <row r="129" spans="1:5" x14ac:dyDescent="0.25">
      <c r="A129" s="31" t="s">
        <v>29</v>
      </c>
      <c r="B129" s="18" t="s">
        <v>54</v>
      </c>
      <c r="C129" s="12"/>
      <c r="D129" s="27"/>
      <c r="E129" s="68">
        <v>0</v>
      </c>
    </row>
    <row r="130" spans="1:5" x14ac:dyDescent="0.25">
      <c r="A130" s="31" t="s">
        <v>31</v>
      </c>
      <c r="B130" s="18" t="s">
        <v>32</v>
      </c>
      <c r="C130" s="12"/>
      <c r="D130" s="27"/>
      <c r="E130" s="68">
        <v>0</v>
      </c>
    </row>
    <row r="131" spans="1:5" x14ac:dyDescent="0.25">
      <c r="A131" s="31" t="s">
        <v>33</v>
      </c>
      <c r="B131" s="18" t="s">
        <v>34</v>
      </c>
      <c r="C131" s="12"/>
      <c r="D131" s="27"/>
      <c r="E131" s="68">
        <v>0</v>
      </c>
    </row>
    <row r="132" spans="1:5" ht="15.75" thickBot="1" x14ac:dyDescent="0.3">
      <c r="A132" s="31" t="s">
        <v>35</v>
      </c>
      <c r="B132" s="18" t="s">
        <v>36</v>
      </c>
      <c r="C132" s="12"/>
      <c r="D132" s="27"/>
      <c r="E132" s="68">
        <v>0</v>
      </c>
    </row>
    <row r="133" spans="1:5" ht="15.75" thickBot="1" x14ac:dyDescent="0.3">
      <c r="A133" s="36" t="s">
        <v>60</v>
      </c>
      <c r="B133" s="16"/>
      <c r="C133" s="15"/>
      <c r="D133" s="28"/>
      <c r="E133" s="69">
        <f>SUM(E127:E132)</f>
        <v>0</v>
      </c>
    </row>
    <row r="134" spans="1:5" x14ac:dyDescent="0.25">
      <c r="A134" s="31"/>
      <c r="B134" s="8"/>
      <c r="C134" s="10"/>
      <c r="D134" s="27"/>
      <c r="E134" s="61"/>
    </row>
    <row r="135" spans="1:5" x14ac:dyDescent="0.25">
      <c r="A135" s="31" t="s">
        <v>61</v>
      </c>
      <c r="B135" s="8"/>
      <c r="C135" s="12"/>
      <c r="D135" s="27"/>
      <c r="E135" s="61"/>
    </row>
    <row r="136" spans="1:5" x14ac:dyDescent="0.25">
      <c r="A136" s="31" t="s">
        <v>25</v>
      </c>
      <c r="B136" s="18" t="s">
        <v>26</v>
      </c>
      <c r="C136" s="12"/>
      <c r="D136" s="27"/>
      <c r="E136" s="70">
        <v>0</v>
      </c>
    </row>
    <row r="137" spans="1:5" x14ac:dyDescent="0.25">
      <c r="A137" s="31" t="s">
        <v>27</v>
      </c>
      <c r="B137" s="18" t="s">
        <v>28</v>
      </c>
      <c r="C137" s="12"/>
      <c r="D137" s="27"/>
      <c r="E137" s="70">
        <v>0</v>
      </c>
    </row>
    <row r="138" spans="1:5" x14ac:dyDescent="0.25">
      <c r="A138" s="31" t="s">
        <v>29</v>
      </c>
      <c r="B138" s="18" t="s">
        <v>54</v>
      </c>
      <c r="C138" s="12"/>
      <c r="D138" s="27"/>
      <c r="E138" s="68">
        <v>0</v>
      </c>
    </row>
    <row r="139" spans="1:5" x14ac:dyDescent="0.25">
      <c r="A139" s="31" t="s">
        <v>31</v>
      </c>
      <c r="B139" s="18" t="s">
        <v>32</v>
      </c>
      <c r="C139" s="12"/>
      <c r="D139" s="27"/>
      <c r="E139" s="68">
        <v>0</v>
      </c>
    </row>
    <row r="140" spans="1:5" x14ac:dyDescent="0.25">
      <c r="A140" s="31" t="s">
        <v>46</v>
      </c>
      <c r="B140" s="18" t="s">
        <v>34</v>
      </c>
      <c r="C140" s="12"/>
      <c r="D140" s="27"/>
      <c r="E140" s="68">
        <v>0</v>
      </c>
    </row>
    <row r="141" spans="1:5" ht="15.75" thickBot="1" x14ac:dyDescent="0.3">
      <c r="A141" s="31" t="s">
        <v>35</v>
      </c>
      <c r="B141" s="18" t="s">
        <v>36</v>
      </c>
      <c r="C141" s="12"/>
      <c r="D141" s="27"/>
      <c r="E141" s="68">
        <v>0</v>
      </c>
    </row>
    <row r="142" spans="1:5" ht="15.75" thickBot="1" x14ac:dyDescent="0.3">
      <c r="A142" s="36" t="s">
        <v>62</v>
      </c>
      <c r="B142" s="16"/>
      <c r="C142" s="15"/>
      <c r="D142" s="28"/>
      <c r="E142" s="69">
        <f>SUM(E136:E141)</f>
        <v>0</v>
      </c>
    </row>
    <row r="143" spans="1:5" x14ac:dyDescent="0.25">
      <c r="A143" s="31"/>
      <c r="B143" s="8"/>
      <c r="C143" s="19"/>
      <c r="D143" s="29"/>
      <c r="E143" s="61"/>
    </row>
    <row r="144" spans="1:5" x14ac:dyDescent="0.25">
      <c r="A144" s="31" t="s">
        <v>63</v>
      </c>
      <c r="B144" s="8"/>
      <c r="C144" s="10"/>
      <c r="D144" s="27"/>
      <c r="E144" s="61"/>
    </row>
    <row r="145" spans="1:5" x14ac:dyDescent="0.25">
      <c r="A145" s="31" t="s">
        <v>25</v>
      </c>
      <c r="B145" s="18" t="s">
        <v>26</v>
      </c>
      <c r="C145" s="10"/>
      <c r="D145" s="27"/>
      <c r="E145" s="70">
        <v>0</v>
      </c>
    </row>
    <row r="146" spans="1:5" x14ac:dyDescent="0.25">
      <c r="A146" s="31" t="s">
        <v>27</v>
      </c>
      <c r="B146" s="18" t="s">
        <v>28</v>
      </c>
      <c r="C146" s="10"/>
      <c r="D146" s="27"/>
      <c r="E146" s="70">
        <v>0</v>
      </c>
    </row>
    <row r="147" spans="1:5" x14ac:dyDescent="0.25">
      <c r="A147" s="31" t="s">
        <v>29</v>
      </c>
      <c r="B147" s="18" t="s">
        <v>54</v>
      </c>
      <c r="C147" s="10"/>
      <c r="D147" s="27"/>
      <c r="E147" s="68">
        <v>0</v>
      </c>
    </row>
    <row r="148" spans="1:5" x14ac:dyDescent="0.25">
      <c r="A148" s="31" t="s">
        <v>31</v>
      </c>
      <c r="B148" s="18" t="s">
        <v>32</v>
      </c>
      <c r="C148" s="10"/>
      <c r="D148" s="27"/>
      <c r="E148" s="68">
        <v>0</v>
      </c>
    </row>
    <row r="149" spans="1:5" x14ac:dyDescent="0.25">
      <c r="A149" s="31" t="s">
        <v>46</v>
      </c>
      <c r="B149" s="18" t="s">
        <v>34</v>
      </c>
      <c r="C149" s="10"/>
      <c r="D149" s="27"/>
      <c r="E149" s="68">
        <v>0</v>
      </c>
    </row>
    <row r="150" spans="1:5" ht="15.75" thickBot="1" x14ac:dyDescent="0.3">
      <c r="A150" s="31" t="s">
        <v>35</v>
      </c>
      <c r="B150" s="18" t="s">
        <v>36</v>
      </c>
      <c r="C150" s="10"/>
      <c r="D150" s="27"/>
      <c r="E150" s="68">
        <v>0</v>
      </c>
    </row>
    <row r="151" spans="1:5" ht="15.75" thickBot="1" x14ac:dyDescent="0.3">
      <c r="A151" s="36" t="s">
        <v>64</v>
      </c>
      <c r="B151" s="16"/>
      <c r="C151" s="10"/>
      <c r="D151" s="27"/>
      <c r="E151" s="69">
        <f>SUM(E145:E150)</f>
        <v>0</v>
      </c>
    </row>
    <row r="152" spans="1:5" ht="15.75" thickBot="1" x14ac:dyDescent="0.3">
      <c r="A152" s="31"/>
      <c r="B152" s="8"/>
      <c r="C152" s="10"/>
      <c r="D152" s="27"/>
      <c r="E152" s="61"/>
    </row>
    <row r="153" spans="1:5" ht="15.75" thickBot="1" x14ac:dyDescent="0.3">
      <c r="A153" s="36" t="s">
        <v>65</v>
      </c>
      <c r="B153" s="16"/>
      <c r="C153" s="15"/>
      <c r="D153" s="28"/>
      <c r="E153" s="63"/>
    </row>
    <row r="154" spans="1:5" x14ac:dyDescent="0.25">
      <c r="A154" s="31"/>
      <c r="B154" s="8"/>
      <c r="C154" s="12"/>
      <c r="D154" s="27"/>
      <c r="E154" s="61"/>
    </row>
    <row r="155" spans="1:5" x14ac:dyDescent="0.25">
      <c r="A155" s="31" t="s">
        <v>66</v>
      </c>
      <c r="B155" s="8"/>
      <c r="C155" s="12"/>
      <c r="D155" s="27"/>
      <c r="E155" s="61"/>
    </row>
    <row r="156" spans="1:5" x14ac:dyDescent="0.25">
      <c r="A156" s="31" t="s">
        <v>25</v>
      </c>
      <c r="B156" s="18" t="s">
        <v>26</v>
      </c>
      <c r="C156" s="12"/>
      <c r="D156" s="27"/>
      <c r="E156" s="70">
        <v>0</v>
      </c>
    </row>
    <row r="157" spans="1:5" x14ac:dyDescent="0.25">
      <c r="A157" s="31" t="s">
        <v>27</v>
      </c>
      <c r="B157" s="18" t="s">
        <v>28</v>
      </c>
      <c r="C157" s="12"/>
      <c r="D157" s="27"/>
      <c r="E157" s="70">
        <v>0</v>
      </c>
    </row>
    <row r="158" spans="1:5" x14ac:dyDescent="0.25">
      <c r="A158" s="31" t="s">
        <v>29</v>
      </c>
      <c r="B158" s="18" t="s">
        <v>54</v>
      </c>
      <c r="C158" s="12"/>
      <c r="D158" s="27"/>
      <c r="E158" s="68">
        <v>0</v>
      </c>
    </row>
    <row r="159" spans="1:5" x14ac:dyDescent="0.25">
      <c r="A159" s="31" t="s">
        <v>31</v>
      </c>
      <c r="B159" s="18" t="s">
        <v>32</v>
      </c>
      <c r="C159" s="12"/>
      <c r="D159" s="27"/>
      <c r="E159" s="68">
        <v>0</v>
      </c>
    </row>
    <row r="160" spans="1:5" x14ac:dyDescent="0.25">
      <c r="A160" s="31" t="s">
        <v>33</v>
      </c>
      <c r="B160" s="18" t="s">
        <v>34</v>
      </c>
      <c r="C160" s="12"/>
      <c r="D160" s="27"/>
      <c r="E160" s="68">
        <v>0</v>
      </c>
    </row>
    <row r="161" spans="1:5" ht="15.75" thickBot="1" x14ac:dyDescent="0.3">
      <c r="A161" s="31" t="s">
        <v>35</v>
      </c>
      <c r="B161" s="18" t="s">
        <v>36</v>
      </c>
      <c r="C161" s="10"/>
      <c r="D161" s="27"/>
      <c r="E161" s="68">
        <v>6440</v>
      </c>
    </row>
    <row r="162" spans="1:5" ht="15.75" thickBot="1" x14ac:dyDescent="0.3">
      <c r="A162" s="36" t="s">
        <v>67</v>
      </c>
      <c r="B162" s="16"/>
      <c r="C162" s="15"/>
      <c r="D162" s="28"/>
      <c r="E162" s="69">
        <f>SUM(E156:E161)</f>
        <v>6440</v>
      </c>
    </row>
    <row r="163" spans="1:5" x14ac:dyDescent="0.25">
      <c r="A163" s="31"/>
      <c r="B163" s="8"/>
      <c r="C163" s="12"/>
      <c r="D163" s="27"/>
      <c r="E163" s="61"/>
    </row>
    <row r="164" spans="1:5" ht="26.25" x14ac:dyDescent="0.25">
      <c r="A164" s="31" t="s">
        <v>68</v>
      </c>
      <c r="B164" s="8"/>
      <c r="C164" s="12"/>
      <c r="D164" s="27"/>
      <c r="E164" s="61"/>
    </row>
    <row r="165" spans="1:5" x14ac:dyDescent="0.25">
      <c r="A165" s="31" t="s">
        <v>25</v>
      </c>
      <c r="B165" s="18" t="s">
        <v>26</v>
      </c>
      <c r="C165" s="12"/>
      <c r="D165" s="27"/>
      <c r="E165" s="68">
        <v>0</v>
      </c>
    </row>
    <row r="166" spans="1:5" x14ac:dyDescent="0.25">
      <c r="A166" s="31" t="s">
        <v>27</v>
      </c>
      <c r="B166" s="18" t="s">
        <v>28</v>
      </c>
      <c r="C166" s="12"/>
      <c r="D166" s="27"/>
      <c r="E166" s="68">
        <v>0</v>
      </c>
    </row>
    <row r="167" spans="1:5" x14ac:dyDescent="0.25">
      <c r="A167" s="31" t="s">
        <v>29</v>
      </c>
      <c r="B167" s="18" t="s">
        <v>54</v>
      </c>
      <c r="C167" s="12"/>
      <c r="D167" s="27"/>
      <c r="E167" s="68">
        <v>0</v>
      </c>
    </row>
    <row r="168" spans="1:5" x14ac:dyDescent="0.25">
      <c r="A168" s="31" t="s">
        <v>31</v>
      </c>
      <c r="B168" s="18" t="s">
        <v>32</v>
      </c>
      <c r="C168" s="12"/>
      <c r="D168" s="27"/>
      <c r="E168" s="68">
        <v>0</v>
      </c>
    </row>
    <row r="169" spans="1:5" x14ac:dyDescent="0.25">
      <c r="A169" s="31" t="s">
        <v>33</v>
      </c>
      <c r="B169" s="18" t="s">
        <v>34</v>
      </c>
      <c r="C169" s="12"/>
      <c r="D169" s="27"/>
      <c r="E169" s="68">
        <v>0</v>
      </c>
    </row>
    <row r="170" spans="1:5" ht="15.75" thickBot="1" x14ac:dyDescent="0.3">
      <c r="A170" s="31" t="s">
        <v>35</v>
      </c>
      <c r="B170" s="18" t="s">
        <v>36</v>
      </c>
      <c r="C170" s="10"/>
      <c r="D170" s="27"/>
      <c r="E170" s="68">
        <v>0</v>
      </c>
    </row>
    <row r="171" spans="1:5" ht="15.75" thickBot="1" x14ac:dyDescent="0.3">
      <c r="A171" s="36" t="s">
        <v>69</v>
      </c>
      <c r="B171" s="16"/>
      <c r="C171" s="15"/>
      <c r="D171" s="28"/>
      <c r="E171" s="69">
        <f>SUM(E165:E170)</f>
        <v>0</v>
      </c>
    </row>
    <row r="172" spans="1:5" ht="15.75" thickBot="1" x14ac:dyDescent="0.3">
      <c r="A172" s="31"/>
      <c r="B172" s="8"/>
      <c r="C172" s="20"/>
      <c r="D172" s="30"/>
      <c r="E172" s="61"/>
    </row>
    <row r="173" spans="1:5" ht="15.75" thickBot="1" x14ac:dyDescent="0.3">
      <c r="A173" s="36" t="s">
        <v>70</v>
      </c>
      <c r="B173" s="16"/>
      <c r="C173" s="15"/>
      <c r="D173" s="28"/>
      <c r="E173" s="63">
        <f>E171+E162+E153+E151+E142+E133+E125+E116+E107+E98+E89+E81+E72+E63+E54+E45+E36</f>
        <v>1548971</v>
      </c>
    </row>
    <row r="174" spans="1:5" x14ac:dyDescent="0.25">
      <c r="A174" s="31"/>
      <c r="B174" s="8"/>
      <c r="C174" s="12"/>
      <c r="D174" s="27"/>
      <c r="E174" s="61"/>
    </row>
    <row r="175" spans="1:5" x14ac:dyDescent="0.25">
      <c r="A175" s="31" t="s">
        <v>71</v>
      </c>
      <c r="B175" s="8"/>
      <c r="C175" s="12"/>
      <c r="D175" s="27"/>
      <c r="E175" s="61"/>
    </row>
    <row r="176" spans="1:5" x14ac:dyDescent="0.25">
      <c r="A176" s="31" t="s">
        <v>72</v>
      </c>
      <c r="B176" s="18" t="s">
        <v>73</v>
      </c>
      <c r="C176" s="12"/>
      <c r="D176" s="27"/>
      <c r="E176" s="71">
        <v>0</v>
      </c>
    </row>
    <row r="177" spans="1:10" x14ac:dyDescent="0.25">
      <c r="A177" s="31" t="s">
        <v>74</v>
      </c>
      <c r="B177" s="18" t="s">
        <v>73</v>
      </c>
      <c r="C177" s="12"/>
      <c r="D177" s="27"/>
      <c r="E177" s="70">
        <v>0</v>
      </c>
    </row>
    <row r="178" spans="1:10" x14ac:dyDescent="0.25">
      <c r="A178" s="31" t="s">
        <v>75</v>
      </c>
      <c r="B178" s="18" t="s">
        <v>73</v>
      </c>
      <c r="C178" s="12"/>
      <c r="D178" s="27"/>
      <c r="E178" s="68"/>
    </row>
    <row r="179" spans="1:10" x14ac:dyDescent="0.25">
      <c r="A179" s="37" t="s">
        <v>76</v>
      </c>
      <c r="B179" s="18" t="s">
        <v>73</v>
      </c>
      <c r="C179" s="12"/>
      <c r="D179" s="27"/>
      <c r="E179" s="68">
        <v>0</v>
      </c>
    </row>
    <row r="180" spans="1:10" ht="26.25" x14ac:dyDescent="0.25">
      <c r="A180" s="37" t="s">
        <v>77</v>
      </c>
      <c r="B180" s="18" t="s">
        <v>73</v>
      </c>
      <c r="C180" s="12"/>
      <c r="D180" s="27"/>
      <c r="E180" s="68">
        <v>0</v>
      </c>
    </row>
    <row r="181" spans="1:10" x14ac:dyDescent="0.25">
      <c r="A181" s="31" t="s">
        <v>78</v>
      </c>
      <c r="B181" s="18" t="s">
        <v>73</v>
      </c>
      <c r="C181" s="12"/>
      <c r="D181" s="27"/>
      <c r="E181" s="68">
        <v>46675</v>
      </c>
    </row>
    <row r="182" spans="1:10" ht="27" thickBot="1" x14ac:dyDescent="0.3">
      <c r="A182" s="31" t="s">
        <v>79</v>
      </c>
      <c r="B182" s="18" t="s">
        <v>73</v>
      </c>
      <c r="C182" s="10"/>
      <c r="D182" s="27"/>
      <c r="E182" s="68">
        <v>0</v>
      </c>
    </row>
    <row r="183" spans="1:10" ht="15.75" thickBot="1" x14ac:dyDescent="0.3">
      <c r="A183" s="36" t="s">
        <v>80</v>
      </c>
      <c r="B183" s="16"/>
      <c r="C183" s="15"/>
      <c r="D183" s="28"/>
      <c r="E183" s="69">
        <f>SUM(E176:E182)</f>
        <v>46675</v>
      </c>
    </row>
    <row r="184" spans="1:10" ht="15.75" thickBot="1" x14ac:dyDescent="0.3">
      <c r="A184" s="31"/>
      <c r="B184" s="8"/>
      <c r="C184" s="20"/>
      <c r="D184" s="30"/>
      <c r="E184" s="61"/>
    </row>
    <row r="185" spans="1:10" ht="15.75" thickBot="1" x14ac:dyDescent="0.3">
      <c r="A185" s="36" t="s">
        <v>81</v>
      </c>
      <c r="B185" s="16"/>
      <c r="C185" s="15"/>
      <c r="D185" s="28"/>
      <c r="E185" s="63">
        <f>E173+E183</f>
        <v>1595646</v>
      </c>
    </row>
    <row r="186" spans="1:10" x14ac:dyDescent="0.25">
      <c r="A186" s="31"/>
      <c r="B186" s="8"/>
      <c r="C186" s="19"/>
      <c r="D186" s="29"/>
      <c r="E186" s="61"/>
    </row>
    <row r="187" spans="1:10" x14ac:dyDescent="0.25">
      <c r="A187" s="31" t="s">
        <v>82</v>
      </c>
      <c r="B187" s="8"/>
      <c r="C187" s="19"/>
      <c r="D187" s="29"/>
      <c r="E187" s="68">
        <v>701285</v>
      </c>
      <c r="H187" s="59"/>
    </row>
    <row r="188" spans="1:10" ht="15.75" thickBot="1" x14ac:dyDescent="0.3">
      <c r="A188" s="35"/>
      <c r="B188" s="11"/>
      <c r="C188" s="20"/>
      <c r="D188" s="30"/>
      <c r="E188" s="64"/>
      <c r="J188" s="59"/>
    </row>
    <row r="189" spans="1:10" ht="52.5" thickBot="1" x14ac:dyDescent="0.3">
      <c r="A189" s="36" t="s">
        <v>83</v>
      </c>
      <c r="B189" s="16"/>
      <c r="C189" s="15"/>
      <c r="D189" s="28"/>
      <c r="E189" s="63">
        <f>E26-E185-E187</f>
        <v>0</v>
      </c>
    </row>
    <row r="190" spans="1:10" x14ac:dyDescent="0.25">
      <c r="E190" s="44"/>
    </row>
    <row r="191" spans="1:10" x14ac:dyDescent="0.25">
      <c r="E191" s="44"/>
    </row>
    <row r="192" spans="1:10" x14ac:dyDescent="0.25">
      <c r="E192" s="44"/>
    </row>
    <row r="193" spans="5:5" x14ac:dyDescent="0.25">
      <c r="E193" s="44"/>
    </row>
  </sheetData>
  <pageMargins left="0.7" right="0.7" top="0.75" bottom="0.75" header="0.3" footer="0.3"/>
  <pageSetup scale="9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5"/>
  <sheetViews>
    <sheetView topLeftCell="A310" workbookViewId="0">
      <selection activeCell="D55" sqref="D55"/>
    </sheetView>
  </sheetViews>
  <sheetFormatPr defaultRowHeight="15" x14ac:dyDescent="0.25"/>
  <cols>
    <col min="1" max="1" width="12.140625" customWidth="1"/>
    <col min="2" max="2" width="29.140625" customWidth="1"/>
    <col min="4" max="4" width="14.85546875" customWidth="1"/>
    <col min="5" max="5" width="14.28515625" bestFit="1" customWidth="1"/>
    <col min="6" max="6" width="16.28515625" customWidth="1"/>
    <col min="7" max="8" width="14.28515625" bestFit="1" customWidth="1"/>
    <col min="9" max="9" width="10.5703125" bestFit="1" customWidth="1"/>
  </cols>
  <sheetData>
    <row r="1" spans="1:9" x14ac:dyDescent="0.25">
      <c r="A1" t="s">
        <v>234</v>
      </c>
      <c r="D1" s="45"/>
    </row>
    <row r="2" spans="1:9" x14ac:dyDescent="0.25">
      <c r="A2" t="s">
        <v>235</v>
      </c>
      <c r="D2" s="45"/>
    </row>
    <row r="3" spans="1:9" x14ac:dyDescent="0.25">
      <c r="B3" t="s">
        <v>86</v>
      </c>
      <c r="D3" s="45">
        <v>653638</v>
      </c>
    </row>
    <row r="4" spans="1:9" x14ac:dyDescent="0.25">
      <c r="D4" s="45"/>
    </row>
    <row r="5" spans="1:9" x14ac:dyDescent="0.25">
      <c r="A5" t="s">
        <v>87</v>
      </c>
      <c r="D5" s="45"/>
    </row>
    <row r="6" spans="1:9" x14ac:dyDescent="0.25">
      <c r="D6" s="45"/>
    </row>
    <row r="7" spans="1:9" x14ac:dyDescent="0.25">
      <c r="A7" t="s">
        <v>88</v>
      </c>
      <c r="D7" s="45"/>
      <c r="I7" t="s">
        <v>254</v>
      </c>
    </row>
    <row r="8" spans="1:9" x14ac:dyDescent="0.25">
      <c r="A8" t="s">
        <v>7</v>
      </c>
      <c r="D8" s="45"/>
    </row>
    <row r="9" spans="1:9" x14ac:dyDescent="0.25">
      <c r="B9" t="s">
        <v>216</v>
      </c>
      <c r="D9" s="46">
        <v>153732</v>
      </c>
    </row>
    <row r="10" spans="1:9" x14ac:dyDescent="0.25">
      <c r="B10" t="s">
        <v>217</v>
      </c>
      <c r="D10" s="46">
        <v>310974</v>
      </c>
    </row>
    <row r="11" spans="1:9" x14ac:dyDescent="0.25">
      <c r="B11" t="s">
        <v>89</v>
      </c>
      <c r="D11" s="45">
        <v>33060</v>
      </c>
      <c r="G11" s="45"/>
    </row>
    <row r="12" spans="1:9" x14ac:dyDescent="0.25">
      <c r="B12" t="s">
        <v>241</v>
      </c>
      <c r="D12" s="45">
        <v>81966</v>
      </c>
    </row>
    <row r="13" spans="1:9" x14ac:dyDescent="0.25">
      <c r="D13" s="45"/>
    </row>
    <row r="14" spans="1:9" x14ac:dyDescent="0.25">
      <c r="D14" s="45"/>
    </row>
    <row r="15" spans="1:9" x14ac:dyDescent="0.25">
      <c r="A15" t="s">
        <v>90</v>
      </c>
      <c r="D15" s="45">
        <f>SUM(D9:D14)</f>
        <v>579732</v>
      </c>
      <c r="E15" s="47"/>
      <c r="F15" s="48"/>
    </row>
    <row r="16" spans="1:9" x14ac:dyDescent="0.25">
      <c r="D16" s="45"/>
      <c r="E16" s="48"/>
    </row>
    <row r="17" spans="1:6" x14ac:dyDescent="0.25">
      <c r="A17" t="s">
        <v>9</v>
      </c>
      <c r="D17" s="45"/>
    </row>
    <row r="18" spans="1:6" x14ac:dyDescent="0.25">
      <c r="D18" s="45"/>
    </row>
    <row r="19" spans="1:6" x14ac:dyDescent="0.25">
      <c r="A19" t="s">
        <v>11</v>
      </c>
      <c r="D19" s="45"/>
    </row>
    <row r="20" spans="1:6" x14ac:dyDescent="0.25">
      <c r="D20" s="45"/>
    </row>
    <row r="21" spans="1:6" x14ac:dyDescent="0.25">
      <c r="B21" t="s">
        <v>91</v>
      </c>
      <c r="D21" s="45">
        <v>1165318</v>
      </c>
    </row>
    <row r="22" spans="1:6" x14ac:dyDescent="0.25">
      <c r="B22" t="s">
        <v>92</v>
      </c>
      <c r="D22" s="45">
        <v>30168</v>
      </c>
    </row>
    <row r="23" spans="1:6" x14ac:dyDescent="0.25">
      <c r="B23" t="s">
        <v>93</v>
      </c>
      <c r="D23" s="45">
        <v>0</v>
      </c>
    </row>
    <row r="24" spans="1:6" x14ac:dyDescent="0.25">
      <c r="D24" s="45"/>
    </row>
    <row r="25" spans="1:6" x14ac:dyDescent="0.25">
      <c r="A25" t="s">
        <v>94</v>
      </c>
      <c r="D25" s="45">
        <f>SUM(D21:D24)</f>
        <v>1195486</v>
      </c>
      <c r="E25" s="47"/>
      <c r="F25" s="49"/>
    </row>
    <row r="26" spans="1:6" x14ac:dyDescent="0.25">
      <c r="D26" s="45"/>
    </row>
    <row r="27" spans="1:6" x14ac:dyDescent="0.25">
      <c r="A27" t="s">
        <v>95</v>
      </c>
      <c r="D27" s="45"/>
    </row>
    <row r="28" spans="1:6" x14ac:dyDescent="0.25">
      <c r="D28" s="45"/>
    </row>
    <row r="29" spans="1:6" x14ac:dyDescent="0.25">
      <c r="B29" t="s">
        <v>96</v>
      </c>
      <c r="D29" s="45">
        <v>0</v>
      </c>
    </row>
    <row r="30" spans="1:6" x14ac:dyDescent="0.25">
      <c r="B30" t="s">
        <v>97</v>
      </c>
      <c r="D30" s="45"/>
    </row>
    <row r="31" spans="1:6" x14ac:dyDescent="0.25">
      <c r="B31" t="s">
        <v>98</v>
      </c>
      <c r="D31" s="45">
        <v>61182</v>
      </c>
    </row>
    <row r="32" spans="1:6" x14ac:dyDescent="0.25">
      <c r="B32" t="s">
        <v>218</v>
      </c>
      <c r="D32" s="45">
        <v>28240</v>
      </c>
    </row>
    <row r="33" spans="1:7" x14ac:dyDescent="0.25">
      <c r="B33" t="s">
        <v>219</v>
      </c>
      <c r="D33" s="45"/>
    </row>
    <row r="34" spans="1:7" x14ac:dyDescent="0.25">
      <c r="B34" t="s">
        <v>220</v>
      </c>
      <c r="D34" s="45"/>
    </row>
    <row r="35" spans="1:7" x14ac:dyDescent="0.25">
      <c r="B35" t="s">
        <v>99</v>
      </c>
      <c r="D35" s="45">
        <v>1000</v>
      </c>
    </row>
    <row r="36" spans="1:7" x14ac:dyDescent="0.25">
      <c r="D36" s="45"/>
    </row>
    <row r="37" spans="1:7" x14ac:dyDescent="0.25">
      <c r="A37" t="s">
        <v>100</v>
      </c>
      <c r="D37" s="45">
        <f>SUM(D29:D36)</f>
        <v>90422</v>
      </c>
      <c r="E37" s="47"/>
      <c r="F37" s="49"/>
    </row>
    <row r="38" spans="1:7" x14ac:dyDescent="0.25">
      <c r="D38" s="45"/>
    </row>
    <row r="39" spans="1:7" x14ac:dyDescent="0.25">
      <c r="D39" s="45"/>
    </row>
    <row r="40" spans="1:7" x14ac:dyDescent="0.25">
      <c r="A40" t="s">
        <v>101</v>
      </c>
      <c r="D40" s="45">
        <f>D37+D25+D15+D3</f>
        <v>2519278</v>
      </c>
      <c r="E40" s="47"/>
      <c r="F40" s="48"/>
      <c r="G40" s="48"/>
    </row>
    <row r="41" spans="1:7" x14ac:dyDescent="0.25">
      <c r="D41" s="45"/>
    </row>
    <row r="42" spans="1:7" x14ac:dyDescent="0.25">
      <c r="A42" t="s">
        <v>102</v>
      </c>
    </row>
    <row r="43" spans="1:7" x14ac:dyDescent="0.25">
      <c r="A43" s="50"/>
      <c r="B43" s="50"/>
      <c r="C43" s="50"/>
      <c r="D43" s="50"/>
      <c r="E43" s="50"/>
      <c r="F43" s="54"/>
    </row>
    <row r="44" spans="1:7" x14ac:dyDescent="0.25">
      <c r="A44" t="s">
        <v>103</v>
      </c>
    </row>
    <row r="46" spans="1:7" x14ac:dyDescent="0.25">
      <c r="A46" s="51" t="s">
        <v>104</v>
      </c>
      <c r="D46" s="45"/>
    </row>
    <row r="47" spans="1:7" x14ac:dyDescent="0.25">
      <c r="B47" t="s">
        <v>105</v>
      </c>
      <c r="D47" s="45">
        <v>380609</v>
      </c>
    </row>
    <row r="48" spans="1:7" x14ac:dyDescent="0.25">
      <c r="B48" t="s">
        <v>106</v>
      </c>
      <c r="D48" s="45">
        <v>15000</v>
      </c>
    </row>
    <row r="49" spans="1:6" x14ac:dyDescent="0.25">
      <c r="B49" t="s">
        <v>107</v>
      </c>
      <c r="D49" s="45">
        <v>0</v>
      </c>
    </row>
    <row r="50" spans="1:6" x14ac:dyDescent="0.25">
      <c r="B50" s="54" t="s">
        <v>230</v>
      </c>
      <c r="D50" s="45">
        <v>3000</v>
      </c>
    </row>
    <row r="51" spans="1:6" x14ac:dyDescent="0.25">
      <c r="B51" s="54" t="s">
        <v>237</v>
      </c>
      <c r="D51" s="45">
        <v>18564</v>
      </c>
    </row>
    <row r="52" spans="1:6" x14ac:dyDescent="0.25">
      <c r="B52" s="54"/>
      <c r="D52" s="45"/>
    </row>
    <row r="53" spans="1:6" x14ac:dyDescent="0.25">
      <c r="B53" s="54"/>
      <c r="D53" s="45"/>
    </row>
    <row r="54" spans="1:6" x14ac:dyDescent="0.25">
      <c r="D54" s="45"/>
    </row>
    <row r="55" spans="1:6" x14ac:dyDescent="0.25">
      <c r="A55" t="s">
        <v>108</v>
      </c>
      <c r="D55" s="45">
        <f>SUM(D47:D54)</f>
        <v>417173</v>
      </c>
      <c r="E55" s="47"/>
      <c r="F55" s="49"/>
    </row>
    <row r="56" spans="1:6" x14ac:dyDescent="0.25">
      <c r="D56" s="45"/>
      <c r="E56" s="48"/>
      <c r="F56" s="48"/>
    </row>
    <row r="57" spans="1:6" x14ac:dyDescent="0.25">
      <c r="D57" s="45"/>
    </row>
    <row r="58" spans="1:6" x14ac:dyDescent="0.25">
      <c r="A58" t="s">
        <v>109</v>
      </c>
      <c r="D58" s="45"/>
    </row>
    <row r="59" spans="1:6" x14ac:dyDescent="0.25">
      <c r="D59" s="45"/>
    </row>
    <row r="60" spans="1:6" x14ac:dyDescent="0.25">
      <c r="B60" t="s">
        <v>110</v>
      </c>
      <c r="D60" s="45">
        <v>1854</v>
      </c>
    </row>
    <row r="61" spans="1:6" x14ac:dyDescent="0.25">
      <c r="B61" t="s">
        <v>111</v>
      </c>
      <c r="D61" s="45">
        <v>5519</v>
      </c>
    </row>
    <row r="62" spans="1:6" x14ac:dyDescent="0.25">
      <c r="B62" t="s">
        <v>112</v>
      </c>
      <c r="D62" s="45">
        <v>218</v>
      </c>
    </row>
    <row r="63" spans="1:6" x14ac:dyDescent="0.25">
      <c r="B63" t="s">
        <v>113</v>
      </c>
      <c r="D63" s="45">
        <v>0</v>
      </c>
    </row>
    <row r="64" spans="1:6" x14ac:dyDescent="0.25">
      <c r="B64" t="s">
        <v>240</v>
      </c>
      <c r="D64" s="45">
        <v>269</v>
      </c>
    </row>
    <row r="65" spans="1:6" x14ac:dyDescent="0.25">
      <c r="B65" t="s">
        <v>250</v>
      </c>
      <c r="D65" s="45">
        <v>43</v>
      </c>
    </row>
    <row r="66" spans="1:6" x14ac:dyDescent="0.25">
      <c r="B66" t="s">
        <v>114</v>
      </c>
      <c r="D66" s="45">
        <v>79547</v>
      </c>
    </row>
    <row r="67" spans="1:6" x14ac:dyDescent="0.25">
      <c r="B67" t="s">
        <v>115</v>
      </c>
      <c r="D67" s="45">
        <v>3135</v>
      </c>
    </row>
    <row r="68" spans="1:6" x14ac:dyDescent="0.25">
      <c r="B68" t="s">
        <v>116</v>
      </c>
      <c r="D68" s="45">
        <v>0</v>
      </c>
    </row>
    <row r="69" spans="1:6" x14ac:dyDescent="0.25">
      <c r="B69" t="s">
        <v>239</v>
      </c>
      <c r="D69" s="45">
        <v>3880</v>
      </c>
    </row>
    <row r="70" spans="1:6" x14ac:dyDescent="0.25">
      <c r="B70" t="s">
        <v>251</v>
      </c>
      <c r="D70" s="45">
        <v>100472</v>
      </c>
      <c r="F70" s="48"/>
    </row>
    <row r="71" spans="1:6" x14ac:dyDescent="0.25">
      <c r="B71" t="s">
        <v>117</v>
      </c>
      <c r="D71" s="45">
        <v>1680</v>
      </c>
      <c r="F71" s="48"/>
    </row>
    <row r="72" spans="1:6" x14ac:dyDescent="0.25">
      <c r="B72" t="s">
        <v>255</v>
      </c>
      <c r="D72" s="45">
        <v>13000</v>
      </c>
      <c r="F72" s="48"/>
    </row>
    <row r="73" spans="1:6" x14ac:dyDescent="0.25">
      <c r="D73" s="45"/>
      <c r="F73" s="48"/>
    </row>
    <row r="74" spans="1:6" x14ac:dyDescent="0.25">
      <c r="A74" t="s">
        <v>118</v>
      </c>
      <c r="D74" s="45">
        <f>SUM(D60:D73)</f>
        <v>209617</v>
      </c>
      <c r="E74" s="52"/>
      <c r="F74" s="48"/>
    </row>
    <row r="75" spans="1:6" x14ac:dyDescent="0.25">
      <c r="D75" s="45"/>
      <c r="F75" s="48"/>
    </row>
    <row r="76" spans="1:6" x14ac:dyDescent="0.25">
      <c r="D76" s="45"/>
    </row>
    <row r="77" spans="1:6" x14ac:dyDescent="0.25">
      <c r="A77" t="s">
        <v>119</v>
      </c>
      <c r="D77" s="45"/>
    </row>
    <row r="78" spans="1:6" x14ac:dyDescent="0.25">
      <c r="D78" s="45"/>
    </row>
    <row r="79" spans="1:6" x14ac:dyDescent="0.25">
      <c r="B79" t="s">
        <v>120</v>
      </c>
      <c r="D79" s="45">
        <v>1200</v>
      </c>
      <c r="E79" s="54"/>
      <c r="F79" s="54"/>
    </row>
    <row r="80" spans="1:6" x14ac:dyDescent="0.25">
      <c r="B80" t="s">
        <v>236</v>
      </c>
      <c r="D80" s="45"/>
      <c r="F80" s="54"/>
    </row>
    <row r="81" spans="1:6" x14ac:dyDescent="0.25">
      <c r="B81" t="s">
        <v>121</v>
      </c>
      <c r="D81" s="45">
        <v>600</v>
      </c>
    </row>
    <row r="82" spans="1:6" x14ac:dyDescent="0.25">
      <c r="B82" t="s">
        <v>122</v>
      </c>
      <c r="D82" s="45">
        <v>3600</v>
      </c>
    </row>
    <row r="83" spans="1:6" x14ac:dyDescent="0.25">
      <c r="B83" t="s">
        <v>229</v>
      </c>
      <c r="D83" s="45">
        <v>1320</v>
      </c>
    </row>
    <row r="84" spans="1:6" x14ac:dyDescent="0.25">
      <c r="B84" t="s">
        <v>123</v>
      </c>
      <c r="D84" s="45">
        <v>15996</v>
      </c>
    </row>
    <row r="85" spans="1:6" x14ac:dyDescent="0.25">
      <c r="B85" t="s">
        <v>124</v>
      </c>
      <c r="D85" s="45">
        <v>900</v>
      </c>
    </row>
    <row r="86" spans="1:6" x14ac:dyDescent="0.25">
      <c r="B86" t="s">
        <v>125</v>
      </c>
      <c r="D86" s="45">
        <v>7620</v>
      </c>
    </row>
    <row r="87" spans="1:6" x14ac:dyDescent="0.25">
      <c r="B87" t="s">
        <v>126</v>
      </c>
      <c r="D87" s="45">
        <v>360</v>
      </c>
    </row>
    <row r="88" spans="1:6" x14ac:dyDescent="0.25">
      <c r="B88" t="s">
        <v>127</v>
      </c>
      <c r="D88" s="45">
        <v>3840</v>
      </c>
    </row>
    <row r="89" spans="1:6" x14ac:dyDescent="0.25">
      <c r="B89" t="s">
        <v>128</v>
      </c>
      <c r="D89" s="45">
        <v>10000</v>
      </c>
    </row>
    <row r="90" spans="1:6" x14ac:dyDescent="0.25">
      <c r="B90" t="s">
        <v>129</v>
      </c>
      <c r="D90" s="45">
        <v>0</v>
      </c>
    </row>
    <row r="91" spans="1:6" x14ac:dyDescent="0.25">
      <c r="B91" t="s">
        <v>130</v>
      </c>
      <c r="D91" s="45">
        <v>684</v>
      </c>
    </row>
    <row r="92" spans="1:6" x14ac:dyDescent="0.25">
      <c r="B92" t="s">
        <v>252</v>
      </c>
      <c r="D92" s="45">
        <v>3600</v>
      </c>
    </row>
    <row r="93" spans="1:6" x14ac:dyDescent="0.25">
      <c r="B93" t="s">
        <v>253</v>
      </c>
      <c r="D93" s="45">
        <v>6000</v>
      </c>
    </row>
    <row r="95" spans="1:6" x14ac:dyDescent="0.25">
      <c r="D95" s="45"/>
    </row>
    <row r="96" spans="1:6" x14ac:dyDescent="0.25">
      <c r="A96" t="s">
        <v>131</v>
      </c>
      <c r="D96" s="45">
        <f>SUM(D79:D95)</f>
        <v>55720</v>
      </c>
      <c r="E96" s="53"/>
      <c r="F96" s="48"/>
    </row>
    <row r="97" spans="1:6" x14ac:dyDescent="0.25">
      <c r="D97" s="45"/>
    </row>
    <row r="98" spans="1:6" x14ac:dyDescent="0.25">
      <c r="D98" s="45"/>
    </row>
    <row r="99" spans="1:6" x14ac:dyDescent="0.25">
      <c r="A99" t="s">
        <v>132</v>
      </c>
      <c r="D99" s="45"/>
    </row>
    <row r="100" spans="1:6" x14ac:dyDescent="0.25">
      <c r="D100" s="45"/>
    </row>
    <row r="101" spans="1:6" x14ac:dyDescent="0.25">
      <c r="B101" t="s">
        <v>133</v>
      </c>
      <c r="D101" s="45">
        <v>0</v>
      </c>
    </row>
    <row r="102" spans="1:6" x14ac:dyDescent="0.25">
      <c r="B102" t="s">
        <v>134</v>
      </c>
      <c r="D102" s="45">
        <v>0</v>
      </c>
    </row>
    <row r="103" spans="1:6" x14ac:dyDescent="0.25">
      <c r="B103" t="s">
        <v>135</v>
      </c>
      <c r="D103" s="45">
        <v>30000</v>
      </c>
    </row>
    <row r="104" spans="1:6" x14ac:dyDescent="0.25">
      <c r="B104" t="s">
        <v>136</v>
      </c>
      <c r="D104" s="45">
        <v>4200</v>
      </c>
    </row>
    <row r="105" spans="1:6" x14ac:dyDescent="0.25">
      <c r="B105" t="s">
        <v>137</v>
      </c>
      <c r="D105" s="45"/>
    </row>
    <row r="106" spans="1:6" x14ac:dyDescent="0.25">
      <c r="B106" t="s">
        <v>138</v>
      </c>
      <c r="D106" s="45">
        <v>15750</v>
      </c>
      <c r="F106" s="48"/>
    </row>
    <row r="107" spans="1:6" x14ac:dyDescent="0.25">
      <c r="B107" t="s">
        <v>232</v>
      </c>
      <c r="D107" s="45"/>
    </row>
    <row r="108" spans="1:6" x14ac:dyDescent="0.25">
      <c r="D108" s="45"/>
    </row>
    <row r="109" spans="1:6" x14ac:dyDescent="0.25">
      <c r="A109" t="s">
        <v>139</v>
      </c>
      <c r="D109" s="45">
        <f>SUM(D101:D108)</f>
        <v>49950</v>
      </c>
      <c r="E109" s="47"/>
      <c r="F109" s="48"/>
    </row>
    <row r="110" spans="1:6" x14ac:dyDescent="0.25">
      <c r="D110" s="45"/>
    </row>
    <row r="111" spans="1:6" x14ac:dyDescent="0.25">
      <c r="D111" s="45"/>
    </row>
    <row r="112" spans="1:6" x14ac:dyDescent="0.25">
      <c r="A112" t="s">
        <v>140</v>
      </c>
      <c r="D112" s="45"/>
    </row>
    <row r="113" spans="1:6" x14ac:dyDescent="0.25">
      <c r="D113" s="45"/>
    </row>
    <row r="114" spans="1:6" x14ac:dyDescent="0.25">
      <c r="B114" t="s">
        <v>141</v>
      </c>
      <c r="D114" s="45">
        <v>1200</v>
      </c>
    </row>
    <row r="115" spans="1:6" x14ac:dyDescent="0.25">
      <c r="D115" s="45"/>
    </row>
    <row r="116" spans="1:6" x14ac:dyDescent="0.25">
      <c r="D116" s="45"/>
    </row>
    <row r="117" spans="1:6" x14ac:dyDescent="0.25">
      <c r="A117" t="s">
        <v>142</v>
      </c>
      <c r="D117" s="45">
        <f>SUM(D114:D116)</f>
        <v>1200</v>
      </c>
      <c r="E117" s="54"/>
    </row>
    <row r="118" spans="1:6" x14ac:dyDescent="0.25">
      <c r="D118" s="45"/>
    </row>
    <row r="119" spans="1:6" x14ac:dyDescent="0.25">
      <c r="A119" t="s">
        <v>143</v>
      </c>
      <c r="D119" s="45"/>
    </row>
    <row r="120" spans="1:6" x14ac:dyDescent="0.25">
      <c r="D120" s="45"/>
    </row>
    <row r="121" spans="1:6" x14ac:dyDescent="0.25">
      <c r="B121" t="s">
        <v>144</v>
      </c>
      <c r="D121" s="45">
        <v>3120</v>
      </c>
    </row>
    <row r="122" spans="1:6" x14ac:dyDescent="0.25">
      <c r="B122" t="s">
        <v>145</v>
      </c>
      <c r="D122" s="45">
        <v>33060</v>
      </c>
    </row>
    <row r="123" spans="1:6" x14ac:dyDescent="0.25">
      <c r="D123" s="45"/>
    </row>
    <row r="124" spans="1:6" x14ac:dyDescent="0.25">
      <c r="D124" s="45">
        <f>SUM(D121:D123)</f>
        <v>36180</v>
      </c>
      <c r="E124" s="48"/>
    </row>
    <row r="125" spans="1:6" x14ac:dyDescent="0.25">
      <c r="A125" t="s">
        <v>146</v>
      </c>
      <c r="D125" s="45"/>
      <c r="E125" s="47"/>
      <c r="F125" s="48"/>
    </row>
    <row r="126" spans="1:6" x14ac:dyDescent="0.25">
      <c r="D126" s="45"/>
    </row>
    <row r="127" spans="1:6" x14ac:dyDescent="0.25">
      <c r="D127" s="45"/>
    </row>
    <row r="128" spans="1:6" x14ac:dyDescent="0.25">
      <c r="A128" s="54" t="s">
        <v>147</v>
      </c>
      <c r="B128" s="54"/>
      <c r="C128" s="54"/>
      <c r="D128" s="55">
        <f>D55+D74+D96+D109+D117+D124</f>
        <v>769840</v>
      </c>
      <c r="E128" s="47"/>
      <c r="F128" s="48"/>
    </row>
    <row r="129" spans="1:6" x14ac:dyDescent="0.25">
      <c r="A129" s="50"/>
      <c r="B129" s="50"/>
      <c r="C129" s="50"/>
      <c r="D129" s="56"/>
      <c r="E129" s="50"/>
      <c r="F129" s="54"/>
    </row>
    <row r="130" spans="1:6" x14ac:dyDescent="0.25">
      <c r="D130" s="45"/>
    </row>
    <row r="131" spans="1:6" x14ac:dyDescent="0.25">
      <c r="A131" t="s">
        <v>148</v>
      </c>
      <c r="D131" s="45"/>
    </row>
    <row r="132" spans="1:6" x14ac:dyDescent="0.25">
      <c r="D132" s="45"/>
    </row>
    <row r="133" spans="1:6" x14ac:dyDescent="0.25">
      <c r="A133" t="s">
        <v>149</v>
      </c>
      <c r="D133" s="45">
        <v>0</v>
      </c>
    </row>
    <row r="134" spans="1:6" x14ac:dyDescent="0.25">
      <c r="D134" s="45"/>
    </row>
    <row r="135" spans="1:6" x14ac:dyDescent="0.25">
      <c r="D135" s="45"/>
    </row>
    <row r="136" spans="1:6" x14ac:dyDescent="0.25">
      <c r="A136" t="s">
        <v>108</v>
      </c>
      <c r="D136" s="45">
        <v>0</v>
      </c>
      <c r="E136" s="54"/>
    </row>
    <row r="137" spans="1:6" x14ac:dyDescent="0.25">
      <c r="D137" s="45"/>
    </row>
    <row r="138" spans="1:6" x14ac:dyDescent="0.25">
      <c r="A138" t="s">
        <v>109</v>
      </c>
      <c r="D138" s="45"/>
    </row>
    <row r="139" spans="1:6" x14ac:dyDescent="0.25">
      <c r="B139" t="s">
        <v>150</v>
      </c>
      <c r="D139" s="45">
        <v>0</v>
      </c>
    </row>
    <row r="140" spans="1:6" x14ac:dyDescent="0.25">
      <c r="B140" t="s">
        <v>151</v>
      </c>
      <c r="D140" s="45">
        <v>0</v>
      </c>
    </row>
    <row r="141" spans="1:6" x14ac:dyDescent="0.25">
      <c r="B141" t="s">
        <v>152</v>
      </c>
      <c r="D141" s="45">
        <v>0</v>
      </c>
      <c r="F141" s="48"/>
    </row>
    <row r="142" spans="1:6" x14ac:dyDescent="0.25">
      <c r="D142" s="45"/>
      <c r="F142" s="48"/>
    </row>
    <row r="143" spans="1:6" x14ac:dyDescent="0.25">
      <c r="A143" t="s">
        <v>153</v>
      </c>
      <c r="D143" s="45">
        <f>SUM(D139:D142)</f>
        <v>0</v>
      </c>
      <c r="E143" s="47"/>
      <c r="F143" s="48"/>
    </row>
    <row r="144" spans="1:6" x14ac:dyDescent="0.25">
      <c r="D144" s="45"/>
    </row>
    <row r="145" spans="1:6" x14ac:dyDescent="0.25">
      <c r="A145" t="s">
        <v>154</v>
      </c>
      <c r="D145" s="45"/>
    </row>
    <row r="146" spans="1:6" x14ac:dyDescent="0.25">
      <c r="D146" s="45"/>
    </row>
    <row r="147" spans="1:6" x14ac:dyDescent="0.25">
      <c r="B147" t="s">
        <v>155</v>
      </c>
      <c r="D147" s="45">
        <v>52000</v>
      </c>
      <c r="E147" s="54"/>
    </row>
    <row r="148" spans="1:6" x14ac:dyDescent="0.25">
      <c r="B148" t="s">
        <v>156</v>
      </c>
      <c r="D148" s="45">
        <v>33800</v>
      </c>
    </row>
    <row r="149" spans="1:6" x14ac:dyDescent="0.25">
      <c r="B149" t="s">
        <v>157</v>
      </c>
      <c r="D149" s="45">
        <v>6930</v>
      </c>
    </row>
    <row r="150" spans="1:6" x14ac:dyDescent="0.25">
      <c r="B150" t="s">
        <v>215</v>
      </c>
      <c r="D150" s="45"/>
    </row>
    <row r="151" spans="1:6" x14ac:dyDescent="0.25">
      <c r="B151" t="s">
        <v>224</v>
      </c>
      <c r="D151" s="45"/>
    </row>
    <row r="152" spans="1:6" x14ac:dyDescent="0.25">
      <c r="D152" s="45"/>
    </row>
    <row r="153" spans="1:6" x14ac:dyDescent="0.25">
      <c r="A153" t="s">
        <v>158</v>
      </c>
      <c r="D153" s="45">
        <f>SUM(D147:D152)</f>
        <v>92730</v>
      </c>
      <c r="E153" s="47"/>
      <c r="F153" s="48"/>
    </row>
    <row r="154" spans="1:6" x14ac:dyDescent="0.25">
      <c r="D154" s="45"/>
    </row>
    <row r="155" spans="1:6" x14ac:dyDescent="0.25">
      <c r="D155" s="45"/>
    </row>
    <row r="156" spans="1:6" x14ac:dyDescent="0.25">
      <c r="A156" t="s">
        <v>159</v>
      </c>
      <c r="D156" s="45">
        <f>D143+D153</f>
        <v>92730</v>
      </c>
      <c r="E156" s="47"/>
      <c r="F156" s="48"/>
    </row>
    <row r="157" spans="1:6" x14ac:dyDescent="0.25">
      <c r="D157" s="45"/>
    </row>
    <row r="158" spans="1:6" x14ac:dyDescent="0.25">
      <c r="A158" s="50"/>
      <c r="B158" s="50"/>
      <c r="C158" s="50"/>
      <c r="D158" s="56"/>
      <c r="E158" s="50"/>
      <c r="F158" s="54"/>
    </row>
    <row r="159" spans="1:6" x14ac:dyDescent="0.25">
      <c r="D159" s="45"/>
    </row>
    <row r="160" spans="1:6" x14ac:dyDescent="0.25">
      <c r="A160" t="s">
        <v>160</v>
      </c>
      <c r="D160" s="45"/>
    </row>
    <row r="161" spans="1:6" x14ac:dyDescent="0.25">
      <c r="D161" s="45"/>
    </row>
    <row r="162" spans="1:6" x14ac:dyDescent="0.25">
      <c r="A162" t="s">
        <v>154</v>
      </c>
      <c r="D162" s="45"/>
    </row>
    <row r="163" spans="1:6" x14ac:dyDescent="0.25">
      <c r="D163" s="45"/>
    </row>
    <row r="164" spans="1:6" x14ac:dyDescent="0.25">
      <c r="B164" t="s">
        <v>161</v>
      </c>
      <c r="D164" s="45">
        <v>9600</v>
      </c>
    </row>
    <row r="165" spans="1:6" x14ac:dyDescent="0.25">
      <c r="B165" t="s">
        <v>162</v>
      </c>
      <c r="D165" s="45">
        <v>8900</v>
      </c>
    </row>
    <row r="166" spans="1:6" x14ac:dyDescent="0.25">
      <c r="B166" t="s">
        <v>163</v>
      </c>
      <c r="D166" s="45">
        <v>700</v>
      </c>
    </row>
    <row r="167" spans="1:6" x14ac:dyDescent="0.25">
      <c r="D167" s="45"/>
    </row>
    <row r="168" spans="1:6" x14ac:dyDescent="0.25">
      <c r="D168" s="45"/>
    </row>
    <row r="169" spans="1:6" x14ac:dyDescent="0.25">
      <c r="A169" t="s">
        <v>131</v>
      </c>
      <c r="D169" s="45">
        <f>SUM(D164:D168)</f>
        <v>19200</v>
      </c>
      <c r="E169" s="47"/>
      <c r="F169" s="47"/>
    </row>
    <row r="170" spans="1:6" x14ac:dyDescent="0.25">
      <c r="D170" s="45"/>
      <c r="E170" s="47"/>
      <c r="F170" s="47"/>
    </row>
    <row r="171" spans="1:6" x14ac:dyDescent="0.25">
      <c r="A171" t="s">
        <v>132</v>
      </c>
      <c r="D171" s="45"/>
      <c r="E171" s="47"/>
      <c r="F171" s="47"/>
    </row>
    <row r="172" spans="1:6" x14ac:dyDescent="0.25">
      <c r="D172" s="45"/>
      <c r="E172" s="47"/>
      <c r="F172" s="47"/>
    </row>
    <row r="173" spans="1:6" x14ac:dyDescent="0.25">
      <c r="B173" t="s">
        <v>225</v>
      </c>
      <c r="D173" s="45">
        <v>720</v>
      </c>
      <c r="E173" s="47"/>
      <c r="F173" s="47"/>
    </row>
    <row r="174" spans="1:6" x14ac:dyDescent="0.25">
      <c r="B174" t="s">
        <v>242</v>
      </c>
      <c r="D174" s="45">
        <v>960</v>
      </c>
      <c r="E174" s="47"/>
      <c r="F174" s="47"/>
    </row>
    <row r="175" spans="1:6" x14ac:dyDescent="0.25">
      <c r="D175" s="45"/>
      <c r="E175" s="47"/>
      <c r="F175" s="47"/>
    </row>
    <row r="176" spans="1:6" x14ac:dyDescent="0.25">
      <c r="D176" s="45"/>
      <c r="E176" s="47"/>
      <c r="F176" s="47"/>
    </row>
    <row r="177" spans="1:6" x14ac:dyDescent="0.25">
      <c r="A177" t="s">
        <v>243</v>
      </c>
      <c r="D177" s="45">
        <f>SUM(D173:D176)</f>
        <v>1680</v>
      </c>
      <c r="E177" s="47"/>
      <c r="F177" s="47"/>
    </row>
    <row r="178" spans="1:6" x14ac:dyDescent="0.25">
      <c r="D178" s="45"/>
      <c r="F178" s="48"/>
    </row>
    <row r="179" spans="1:6" x14ac:dyDescent="0.25">
      <c r="A179" t="s">
        <v>164</v>
      </c>
      <c r="D179" s="45">
        <f>D169+D177</f>
        <v>20880</v>
      </c>
      <c r="E179" s="47"/>
      <c r="F179" s="48"/>
    </row>
    <row r="180" spans="1:6" x14ac:dyDescent="0.25">
      <c r="D180" s="45"/>
      <c r="F180" s="48"/>
    </row>
    <row r="181" spans="1:6" x14ac:dyDescent="0.25">
      <c r="A181" s="50"/>
      <c r="B181" s="50"/>
      <c r="C181" s="50"/>
      <c r="D181" s="56"/>
      <c r="E181" s="50"/>
      <c r="F181" s="54"/>
    </row>
    <row r="182" spans="1:6" x14ac:dyDescent="0.25">
      <c r="D182" s="45"/>
    </row>
    <row r="183" spans="1:6" x14ac:dyDescent="0.25">
      <c r="A183" t="s">
        <v>165</v>
      </c>
      <c r="D183" s="45"/>
    </row>
    <row r="184" spans="1:6" x14ac:dyDescent="0.25">
      <c r="D184" s="45"/>
    </row>
    <row r="185" spans="1:6" x14ac:dyDescent="0.25">
      <c r="A185" t="s">
        <v>149</v>
      </c>
      <c r="D185" s="45"/>
    </row>
    <row r="186" spans="1:6" x14ac:dyDescent="0.25">
      <c r="D186" s="45"/>
    </row>
    <row r="187" spans="1:6" x14ac:dyDescent="0.25">
      <c r="B187" t="s">
        <v>221</v>
      </c>
      <c r="D187" s="45">
        <v>64400</v>
      </c>
      <c r="F187" s="45"/>
    </row>
    <row r="188" spans="1:6" x14ac:dyDescent="0.25">
      <c r="B188" t="s">
        <v>244</v>
      </c>
      <c r="D188" s="45">
        <v>40143</v>
      </c>
      <c r="F188" s="45"/>
    </row>
    <row r="189" spans="1:6" x14ac:dyDescent="0.25">
      <c r="B189" t="s">
        <v>245</v>
      </c>
      <c r="D189" s="45">
        <v>59504</v>
      </c>
      <c r="F189" s="48"/>
    </row>
    <row r="190" spans="1:6" x14ac:dyDescent="0.25">
      <c r="D190" s="45"/>
      <c r="F190" s="48"/>
    </row>
    <row r="191" spans="1:6" x14ac:dyDescent="0.25">
      <c r="D191" s="45"/>
    </row>
    <row r="192" spans="1:6" x14ac:dyDescent="0.25">
      <c r="A192" t="s">
        <v>108</v>
      </c>
      <c r="D192" s="45">
        <f>SUM(D187:D191)</f>
        <v>164047</v>
      </c>
      <c r="E192" s="47"/>
      <c r="F192" s="47"/>
    </row>
    <row r="193" spans="1:6" x14ac:dyDescent="0.25">
      <c r="D193" s="45"/>
    </row>
    <row r="194" spans="1:6" x14ac:dyDescent="0.25">
      <c r="A194" t="s">
        <v>166</v>
      </c>
      <c r="D194" s="45"/>
    </row>
    <row r="195" spans="1:6" x14ac:dyDescent="0.25">
      <c r="B195" t="s">
        <v>167</v>
      </c>
      <c r="D195" s="45">
        <v>2379</v>
      </c>
    </row>
    <row r="196" spans="1:6" x14ac:dyDescent="0.25">
      <c r="B196" t="s">
        <v>168</v>
      </c>
      <c r="D196" s="45">
        <v>34286</v>
      </c>
    </row>
    <row r="197" spans="1:6" x14ac:dyDescent="0.25">
      <c r="B197" t="s">
        <v>169</v>
      </c>
      <c r="D197" s="45">
        <v>0</v>
      </c>
    </row>
    <row r="198" spans="1:6" x14ac:dyDescent="0.25">
      <c r="D198" s="45"/>
    </row>
    <row r="199" spans="1:6" x14ac:dyDescent="0.25">
      <c r="A199" t="s">
        <v>118</v>
      </c>
      <c r="D199" s="45">
        <f>SUM(D195:D198)</f>
        <v>36665</v>
      </c>
      <c r="E199" s="53"/>
      <c r="F199" s="48"/>
    </row>
    <row r="200" spans="1:6" x14ac:dyDescent="0.25">
      <c r="D200" s="45"/>
    </row>
    <row r="201" spans="1:6" x14ac:dyDescent="0.25">
      <c r="A201" t="s">
        <v>170</v>
      </c>
      <c r="D201" s="45"/>
    </row>
    <row r="202" spans="1:6" x14ac:dyDescent="0.25">
      <c r="D202" s="45"/>
    </row>
    <row r="203" spans="1:6" x14ac:dyDescent="0.25">
      <c r="B203" t="s">
        <v>171</v>
      </c>
      <c r="D203" s="45">
        <v>540</v>
      </c>
    </row>
    <row r="204" spans="1:6" x14ac:dyDescent="0.25">
      <c r="B204" t="s">
        <v>172</v>
      </c>
      <c r="D204" s="45">
        <v>1380</v>
      </c>
    </row>
    <row r="205" spans="1:6" x14ac:dyDescent="0.25">
      <c r="B205" t="s">
        <v>228</v>
      </c>
      <c r="D205" s="45">
        <v>150</v>
      </c>
      <c r="F205" s="54"/>
    </row>
    <row r="206" spans="1:6" x14ac:dyDescent="0.25">
      <c r="B206" t="s">
        <v>173</v>
      </c>
      <c r="D206" s="45">
        <v>70000</v>
      </c>
    </row>
    <row r="207" spans="1:6" x14ac:dyDescent="0.25">
      <c r="D207" s="45"/>
    </row>
    <row r="208" spans="1:6" x14ac:dyDescent="0.25">
      <c r="A208" t="s">
        <v>158</v>
      </c>
      <c r="D208" s="45">
        <f>SUM(D203:D207)</f>
        <v>72070</v>
      </c>
      <c r="E208" s="47"/>
      <c r="F208" s="48"/>
    </row>
    <row r="209" spans="1:6" x14ac:dyDescent="0.25">
      <c r="D209" s="45"/>
    </row>
    <row r="210" spans="1:6" x14ac:dyDescent="0.25">
      <c r="A210" t="s">
        <v>174</v>
      </c>
      <c r="D210" s="45"/>
    </row>
    <row r="211" spans="1:6" x14ac:dyDescent="0.25">
      <c r="D211" s="45"/>
    </row>
    <row r="212" spans="1:6" x14ac:dyDescent="0.25">
      <c r="B212" t="s">
        <v>175</v>
      </c>
      <c r="D212" s="45">
        <v>2100</v>
      </c>
    </row>
    <row r="213" spans="1:6" x14ac:dyDescent="0.25">
      <c r="B213" t="s">
        <v>176</v>
      </c>
      <c r="D213" s="45">
        <v>3000</v>
      </c>
      <c r="F213" s="48"/>
    </row>
    <row r="214" spans="1:6" x14ac:dyDescent="0.25">
      <c r="D214" s="45"/>
      <c r="F214" s="48"/>
    </row>
    <row r="215" spans="1:6" x14ac:dyDescent="0.25">
      <c r="D215" s="45"/>
    </row>
    <row r="216" spans="1:6" x14ac:dyDescent="0.25">
      <c r="A216" t="s">
        <v>177</v>
      </c>
      <c r="D216" s="45">
        <f>SUM(D212:D215)</f>
        <v>5100</v>
      </c>
      <c r="E216" s="47"/>
      <c r="F216" s="48"/>
    </row>
    <row r="217" spans="1:6" x14ac:dyDescent="0.25">
      <c r="D217" s="45"/>
    </row>
    <row r="218" spans="1:6" x14ac:dyDescent="0.25">
      <c r="A218" t="s">
        <v>178</v>
      </c>
      <c r="D218" s="45">
        <f>D192+D199+D208+D216</f>
        <v>277882</v>
      </c>
      <c r="E218" s="53"/>
      <c r="F218" s="48"/>
    </row>
    <row r="219" spans="1:6" x14ac:dyDescent="0.25">
      <c r="D219" s="45"/>
    </row>
    <row r="220" spans="1:6" x14ac:dyDescent="0.25">
      <c r="A220" s="50"/>
      <c r="B220" s="50"/>
      <c r="C220" s="50"/>
      <c r="D220" s="56"/>
      <c r="E220" s="50"/>
      <c r="F220" s="54"/>
    </row>
    <row r="221" spans="1:6" x14ac:dyDescent="0.25">
      <c r="D221" s="45"/>
    </row>
    <row r="222" spans="1:6" x14ac:dyDescent="0.25">
      <c r="A222" t="s">
        <v>179</v>
      </c>
      <c r="D222" s="45"/>
    </row>
    <row r="223" spans="1:6" x14ac:dyDescent="0.25">
      <c r="D223" s="45"/>
    </row>
    <row r="224" spans="1:6" x14ac:dyDescent="0.25">
      <c r="D224" s="45"/>
    </row>
    <row r="225" spans="1:6" x14ac:dyDescent="0.25">
      <c r="A225" t="s">
        <v>180</v>
      </c>
      <c r="D225" s="45"/>
      <c r="E225" s="54"/>
    </row>
    <row r="226" spans="1:6" x14ac:dyDescent="0.25">
      <c r="B226" t="s">
        <v>246</v>
      </c>
      <c r="D226" s="45">
        <v>10800</v>
      </c>
      <c r="E226" s="54"/>
    </row>
    <row r="227" spans="1:6" x14ac:dyDescent="0.25">
      <c r="B227" t="s">
        <v>247</v>
      </c>
      <c r="D227" s="45">
        <v>39000</v>
      </c>
      <c r="E227" s="54"/>
    </row>
    <row r="228" spans="1:6" x14ac:dyDescent="0.25">
      <c r="D228" s="45"/>
    </row>
    <row r="229" spans="1:6" x14ac:dyDescent="0.25">
      <c r="D229" s="45"/>
    </row>
    <row r="230" spans="1:6" x14ac:dyDescent="0.25">
      <c r="A230" t="s">
        <v>181</v>
      </c>
      <c r="D230" s="45">
        <f>SUM(D226:D229)</f>
        <v>49800</v>
      </c>
      <c r="E230" s="47"/>
    </row>
    <row r="231" spans="1:6" x14ac:dyDescent="0.25">
      <c r="D231" s="45"/>
    </row>
    <row r="232" spans="1:6" x14ac:dyDescent="0.25">
      <c r="A232" s="50"/>
      <c r="B232" s="50"/>
      <c r="C232" s="50"/>
      <c r="D232" s="56"/>
      <c r="E232" s="50"/>
      <c r="F232" s="54"/>
    </row>
    <row r="233" spans="1:6" x14ac:dyDescent="0.25">
      <c r="D233" s="45"/>
    </row>
    <row r="234" spans="1:6" x14ac:dyDescent="0.25">
      <c r="A234" t="s">
        <v>182</v>
      </c>
      <c r="D234" s="45"/>
    </row>
    <row r="235" spans="1:6" x14ac:dyDescent="0.25">
      <c r="D235" s="45"/>
    </row>
    <row r="236" spans="1:6" x14ac:dyDescent="0.25">
      <c r="A236" t="s">
        <v>149</v>
      </c>
      <c r="D236" s="45"/>
    </row>
    <row r="237" spans="1:6" x14ac:dyDescent="0.25">
      <c r="B237" t="s">
        <v>222</v>
      </c>
      <c r="D237" s="45">
        <v>36743</v>
      </c>
    </row>
    <row r="238" spans="1:6" x14ac:dyDescent="0.25">
      <c r="D238" s="45"/>
    </row>
    <row r="239" spans="1:6" x14ac:dyDescent="0.25">
      <c r="A239" t="s">
        <v>108</v>
      </c>
      <c r="D239" s="45">
        <f>SUM(D237:D238)</f>
        <v>36743</v>
      </c>
      <c r="E239" s="54"/>
    </row>
    <row r="240" spans="1:6" x14ac:dyDescent="0.25">
      <c r="D240" s="45"/>
    </row>
    <row r="241" spans="1:6" x14ac:dyDescent="0.25">
      <c r="D241" s="45"/>
    </row>
    <row r="242" spans="1:6" x14ac:dyDescent="0.25">
      <c r="A242" t="s">
        <v>166</v>
      </c>
      <c r="D242" s="45"/>
    </row>
    <row r="243" spans="1:6" x14ac:dyDescent="0.25">
      <c r="D243" s="45"/>
    </row>
    <row r="244" spans="1:6" x14ac:dyDescent="0.25">
      <c r="B244" t="s">
        <v>183</v>
      </c>
      <c r="D244" s="45">
        <v>533</v>
      </c>
    </row>
    <row r="245" spans="1:6" x14ac:dyDescent="0.25">
      <c r="B245" t="s">
        <v>184</v>
      </c>
      <c r="D245" s="45">
        <v>7679</v>
      </c>
    </row>
    <row r="246" spans="1:6" x14ac:dyDescent="0.25">
      <c r="B246" t="s">
        <v>185</v>
      </c>
      <c r="D246" s="45">
        <v>0</v>
      </c>
      <c r="F246" s="48"/>
    </row>
    <row r="247" spans="1:6" x14ac:dyDescent="0.25">
      <c r="D247" s="45"/>
    </row>
    <row r="248" spans="1:6" x14ac:dyDescent="0.25">
      <c r="A248" t="s">
        <v>153</v>
      </c>
      <c r="D248" s="45">
        <f>SUM(D244:D247)</f>
        <v>8212</v>
      </c>
      <c r="E248" s="47"/>
      <c r="F248" s="48"/>
    </row>
    <row r="249" spans="1:6" x14ac:dyDescent="0.25">
      <c r="D249" s="45"/>
    </row>
    <row r="250" spans="1:6" x14ac:dyDescent="0.25">
      <c r="A250" t="s">
        <v>170</v>
      </c>
      <c r="D250" s="45"/>
    </row>
    <row r="251" spans="1:6" x14ac:dyDescent="0.25">
      <c r="D251" s="45"/>
    </row>
    <row r="252" spans="1:6" x14ac:dyDescent="0.25">
      <c r="B252" t="s">
        <v>186</v>
      </c>
      <c r="D252" s="45">
        <v>0</v>
      </c>
      <c r="F252" s="48"/>
    </row>
    <row r="253" spans="1:6" x14ac:dyDescent="0.25">
      <c r="B253" t="s">
        <v>187</v>
      </c>
      <c r="D253" s="45">
        <v>0</v>
      </c>
      <c r="F253" s="48"/>
    </row>
    <row r="254" spans="1:6" x14ac:dyDescent="0.25">
      <c r="B254" t="s">
        <v>231</v>
      </c>
      <c r="D254" s="45">
        <v>0</v>
      </c>
      <c r="F254" s="48"/>
    </row>
    <row r="255" spans="1:6" x14ac:dyDescent="0.25">
      <c r="B255" t="s">
        <v>233</v>
      </c>
      <c r="D255" s="45">
        <v>0</v>
      </c>
    </row>
    <row r="256" spans="1:6" x14ac:dyDescent="0.25">
      <c r="B256" t="s">
        <v>249</v>
      </c>
      <c r="D256" s="45">
        <v>420000</v>
      </c>
    </row>
    <row r="257" spans="1:6" x14ac:dyDescent="0.25">
      <c r="D257" s="45"/>
    </row>
    <row r="258" spans="1:6" x14ac:dyDescent="0.25">
      <c r="A258" t="s">
        <v>131</v>
      </c>
      <c r="D258" s="45">
        <f>SUM(D252:D257)</f>
        <v>420000</v>
      </c>
      <c r="E258" s="47"/>
      <c r="F258" s="48"/>
    </row>
    <row r="259" spans="1:6" x14ac:dyDescent="0.25">
      <c r="D259" s="45"/>
      <c r="E259" s="54"/>
    </row>
    <row r="260" spans="1:6" x14ac:dyDescent="0.25">
      <c r="A260" t="s">
        <v>188</v>
      </c>
      <c r="D260" s="45"/>
    </row>
    <row r="261" spans="1:6" x14ac:dyDescent="0.25">
      <c r="D261" s="45"/>
    </row>
    <row r="262" spans="1:6" x14ac:dyDescent="0.25">
      <c r="B262" t="s">
        <v>189</v>
      </c>
      <c r="D262" s="45">
        <v>0</v>
      </c>
    </row>
    <row r="263" spans="1:6" x14ac:dyDescent="0.25">
      <c r="B263" t="s">
        <v>190</v>
      </c>
      <c r="D263" s="45">
        <v>0</v>
      </c>
      <c r="F263" s="48"/>
    </row>
    <row r="264" spans="1:6" x14ac:dyDescent="0.25">
      <c r="B264" t="s">
        <v>191</v>
      </c>
      <c r="D264" s="45">
        <v>3000</v>
      </c>
      <c r="F264" s="48"/>
    </row>
    <row r="265" spans="1:6" x14ac:dyDescent="0.25">
      <c r="B265" t="s">
        <v>248</v>
      </c>
      <c r="D265" s="45">
        <v>86400</v>
      </c>
      <c r="F265" s="48"/>
    </row>
    <row r="266" spans="1:6" x14ac:dyDescent="0.25">
      <c r="D266" s="45"/>
    </row>
    <row r="267" spans="1:6" x14ac:dyDescent="0.25">
      <c r="A267" t="s">
        <v>192</v>
      </c>
      <c r="D267" s="45">
        <f>SUM(D262:D266)</f>
        <v>89400</v>
      </c>
      <c r="E267" s="53"/>
      <c r="F267" s="48"/>
    </row>
    <row r="268" spans="1:6" x14ac:dyDescent="0.25">
      <c r="D268" s="45"/>
    </row>
    <row r="269" spans="1:6" x14ac:dyDescent="0.25">
      <c r="D269" s="45"/>
    </row>
    <row r="270" spans="1:6" x14ac:dyDescent="0.25">
      <c r="A270" t="s">
        <v>193</v>
      </c>
      <c r="D270" s="45">
        <f>D239+D248+D258+D267</f>
        <v>554355</v>
      </c>
      <c r="E270" s="47"/>
      <c r="F270" s="48"/>
    </row>
    <row r="271" spans="1:6" x14ac:dyDescent="0.25">
      <c r="D271" s="45"/>
    </row>
    <row r="272" spans="1:6" x14ac:dyDescent="0.25">
      <c r="A272" s="50"/>
      <c r="B272" s="50"/>
      <c r="C272" s="50"/>
      <c r="D272" s="56"/>
      <c r="E272" s="50"/>
      <c r="F272" s="54"/>
    </row>
    <row r="273" spans="1:6" x14ac:dyDescent="0.25">
      <c r="D273" s="45"/>
    </row>
    <row r="274" spans="1:6" x14ac:dyDescent="0.25">
      <c r="A274" t="s">
        <v>194</v>
      </c>
      <c r="D274" s="45"/>
    </row>
    <row r="275" spans="1:6" x14ac:dyDescent="0.25">
      <c r="D275" s="45"/>
    </row>
    <row r="276" spans="1:6" x14ac:dyDescent="0.25">
      <c r="A276" t="s">
        <v>180</v>
      </c>
      <c r="D276" s="45"/>
    </row>
    <row r="277" spans="1:6" x14ac:dyDescent="0.25">
      <c r="D277" s="45"/>
    </row>
    <row r="278" spans="1:6" x14ac:dyDescent="0.25">
      <c r="B278" t="s">
        <v>195</v>
      </c>
      <c r="D278" s="45">
        <v>0</v>
      </c>
    </row>
    <row r="279" spans="1:6" x14ac:dyDescent="0.25">
      <c r="D279" s="45"/>
    </row>
    <row r="280" spans="1:6" x14ac:dyDescent="0.25">
      <c r="A280" t="s">
        <v>131</v>
      </c>
      <c r="D280" s="45">
        <v>0</v>
      </c>
      <c r="E280" s="54"/>
    </row>
    <row r="281" spans="1:6" x14ac:dyDescent="0.25">
      <c r="D281" s="45"/>
    </row>
    <row r="282" spans="1:6" x14ac:dyDescent="0.25">
      <c r="A282" t="s">
        <v>196</v>
      </c>
      <c r="D282" s="45"/>
    </row>
    <row r="283" spans="1:6" x14ac:dyDescent="0.25">
      <c r="D283" s="45"/>
    </row>
    <row r="284" spans="1:6" x14ac:dyDescent="0.25">
      <c r="B284" t="s">
        <v>197</v>
      </c>
      <c r="D284" s="45">
        <v>0</v>
      </c>
    </row>
    <row r="285" spans="1:6" x14ac:dyDescent="0.25">
      <c r="D285" s="45"/>
    </row>
    <row r="286" spans="1:6" x14ac:dyDescent="0.25">
      <c r="A286" t="s">
        <v>198</v>
      </c>
      <c r="D286" s="45">
        <v>0</v>
      </c>
      <c r="E286" s="54"/>
    </row>
    <row r="287" spans="1:6" x14ac:dyDescent="0.25">
      <c r="D287" s="45"/>
    </row>
    <row r="288" spans="1:6" x14ac:dyDescent="0.25">
      <c r="A288" t="s">
        <v>194</v>
      </c>
      <c r="D288" s="45">
        <v>0</v>
      </c>
      <c r="E288" s="47"/>
      <c r="F288" s="48"/>
    </row>
    <row r="289" spans="1:6" x14ac:dyDescent="0.25">
      <c r="D289" s="45"/>
    </row>
    <row r="290" spans="1:6" x14ac:dyDescent="0.25">
      <c r="A290" s="50"/>
      <c r="B290" s="50"/>
      <c r="C290" s="50"/>
      <c r="D290" s="56"/>
      <c r="E290" s="50"/>
      <c r="F290" s="54"/>
    </row>
    <row r="291" spans="1:6" x14ac:dyDescent="0.25">
      <c r="D291" s="45"/>
    </row>
    <row r="292" spans="1:6" x14ac:dyDescent="0.25">
      <c r="A292" t="s">
        <v>199</v>
      </c>
      <c r="D292" s="45"/>
    </row>
    <row r="293" spans="1:6" x14ac:dyDescent="0.25">
      <c r="D293" s="45"/>
    </row>
    <row r="294" spans="1:6" x14ac:dyDescent="0.25">
      <c r="A294" t="s">
        <v>180</v>
      </c>
      <c r="D294" s="45"/>
    </row>
    <row r="295" spans="1:6" x14ac:dyDescent="0.25">
      <c r="D295" s="45"/>
    </row>
    <row r="296" spans="1:6" x14ac:dyDescent="0.25">
      <c r="B296" t="s">
        <v>200</v>
      </c>
      <c r="D296" s="45">
        <v>46279</v>
      </c>
    </row>
    <row r="297" spans="1:6" x14ac:dyDescent="0.25">
      <c r="B297" t="s">
        <v>201</v>
      </c>
      <c r="D297" s="45">
        <v>0</v>
      </c>
    </row>
    <row r="298" spans="1:6" x14ac:dyDescent="0.25">
      <c r="B298" t="s">
        <v>202</v>
      </c>
      <c r="D298" s="45">
        <v>23306</v>
      </c>
      <c r="F298" s="48"/>
    </row>
    <row r="299" spans="1:6" x14ac:dyDescent="0.25">
      <c r="B299" t="s">
        <v>203</v>
      </c>
      <c r="D299" s="45">
        <v>0</v>
      </c>
      <c r="F299" s="48"/>
    </row>
    <row r="300" spans="1:6" x14ac:dyDescent="0.25">
      <c r="B300" t="s">
        <v>226</v>
      </c>
      <c r="D300" s="45">
        <v>400</v>
      </c>
      <c r="F300" s="48"/>
    </row>
    <row r="301" spans="1:6" x14ac:dyDescent="0.25">
      <c r="D301" s="45"/>
    </row>
    <row r="302" spans="1:6" x14ac:dyDescent="0.25">
      <c r="A302" t="s">
        <v>131</v>
      </c>
      <c r="D302" s="45">
        <f>SUM(D296:D301)</f>
        <v>69985</v>
      </c>
      <c r="E302" s="47"/>
    </row>
    <row r="303" spans="1:6" x14ac:dyDescent="0.25">
      <c r="D303" s="45"/>
    </row>
    <row r="304" spans="1:6" x14ac:dyDescent="0.25">
      <c r="A304" t="s">
        <v>204</v>
      </c>
      <c r="D304" s="45">
        <f>D302</f>
        <v>69985</v>
      </c>
      <c r="E304" s="47"/>
      <c r="F304" s="48"/>
    </row>
    <row r="305" spans="1:8" x14ac:dyDescent="0.25">
      <c r="D305" s="45"/>
    </row>
    <row r="306" spans="1:8" x14ac:dyDescent="0.25">
      <c r="A306" s="50"/>
      <c r="B306" s="50"/>
      <c r="C306" s="50"/>
      <c r="D306" s="56"/>
      <c r="E306" s="50"/>
      <c r="F306" s="54"/>
    </row>
    <row r="307" spans="1:8" x14ac:dyDescent="0.25">
      <c r="D307" s="45"/>
    </row>
    <row r="308" spans="1:8" x14ac:dyDescent="0.25">
      <c r="A308" t="s">
        <v>66</v>
      </c>
      <c r="D308" s="45"/>
    </row>
    <row r="309" spans="1:8" x14ac:dyDescent="0.25">
      <c r="D309" s="45"/>
    </row>
    <row r="310" spans="1:8" x14ac:dyDescent="0.25">
      <c r="D310" s="45"/>
    </row>
    <row r="311" spans="1:8" x14ac:dyDescent="0.25">
      <c r="A311" t="s">
        <v>180</v>
      </c>
      <c r="D311" s="45"/>
    </row>
    <row r="312" spans="1:8" x14ac:dyDescent="0.25">
      <c r="D312" s="45"/>
      <c r="H312" t="s">
        <v>238</v>
      </c>
    </row>
    <row r="313" spans="1:8" x14ac:dyDescent="0.25">
      <c r="B313" t="s">
        <v>205</v>
      </c>
      <c r="D313" s="45">
        <v>30168</v>
      </c>
    </row>
    <row r="314" spans="1:8" x14ac:dyDescent="0.25">
      <c r="D314" s="45"/>
    </row>
    <row r="315" spans="1:8" x14ac:dyDescent="0.25">
      <c r="A315" t="s">
        <v>158</v>
      </c>
      <c r="D315" s="45">
        <f>D313</f>
        <v>30168</v>
      </c>
      <c r="F315" s="48"/>
    </row>
    <row r="316" spans="1:8" x14ac:dyDescent="0.25">
      <c r="D316" s="45"/>
    </row>
    <row r="317" spans="1:8" x14ac:dyDescent="0.25">
      <c r="A317" t="s">
        <v>206</v>
      </c>
      <c r="D317" s="45">
        <f>D315</f>
        <v>30168</v>
      </c>
    </row>
    <row r="318" spans="1:8" x14ac:dyDescent="0.25">
      <c r="A318" s="50"/>
      <c r="B318" s="50"/>
      <c r="C318" s="50"/>
      <c r="D318" s="56"/>
      <c r="E318" s="50"/>
      <c r="F318" s="54"/>
    </row>
    <row r="319" spans="1:8" x14ac:dyDescent="0.25">
      <c r="D319" s="45"/>
    </row>
    <row r="320" spans="1:8" x14ac:dyDescent="0.25">
      <c r="D320" s="45"/>
    </row>
    <row r="321" spans="1:9" x14ac:dyDescent="0.25">
      <c r="A321" t="s">
        <v>227</v>
      </c>
      <c r="D321" s="45">
        <f>D128+D156+D179+D218+D230+D270+D304+D317</f>
        <v>1865640</v>
      </c>
      <c r="F321" s="48"/>
      <c r="G321" s="48"/>
      <c r="H321" s="48"/>
      <c r="I321" s="48"/>
    </row>
    <row r="322" spans="1:9" x14ac:dyDescent="0.25">
      <c r="D322" s="45"/>
      <c r="G322" s="48"/>
      <c r="H322" s="48"/>
    </row>
    <row r="323" spans="1:9" x14ac:dyDescent="0.25">
      <c r="A323" s="50"/>
      <c r="B323" s="50"/>
      <c r="C323" s="50"/>
      <c r="D323" s="56"/>
      <c r="E323" s="50"/>
      <c r="F323" s="54"/>
    </row>
    <row r="324" spans="1:9" x14ac:dyDescent="0.25">
      <c r="D324" s="45"/>
    </row>
    <row r="325" spans="1:9" x14ac:dyDescent="0.25">
      <c r="A325" t="s">
        <v>207</v>
      </c>
      <c r="D325" s="45">
        <v>101301</v>
      </c>
    </row>
    <row r="326" spans="1:9" x14ac:dyDescent="0.25">
      <c r="A326" t="s">
        <v>223</v>
      </c>
      <c r="D326" s="45"/>
    </row>
    <row r="327" spans="1:9" x14ac:dyDescent="0.25">
      <c r="D327" s="45"/>
    </row>
    <row r="328" spans="1:9" x14ac:dyDescent="0.25">
      <c r="A328" t="s">
        <v>208</v>
      </c>
      <c r="D328" s="45"/>
    </row>
    <row r="329" spans="1:9" x14ac:dyDescent="0.25">
      <c r="D329" s="45"/>
      <c r="F329" s="48"/>
    </row>
    <row r="330" spans="1:9" x14ac:dyDescent="0.25">
      <c r="A330">
        <v>9310</v>
      </c>
      <c r="B330" t="s">
        <v>209</v>
      </c>
      <c r="D330" s="45">
        <v>48721</v>
      </c>
    </row>
    <row r="331" spans="1:9" x14ac:dyDescent="0.25">
      <c r="D331" s="45"/>
    </row>
    <row r="332" spans="1:9" x14ac:dyDescent="0.25">
      <c r="A332" t="s">
        <v>210</v>
      </c>
      <c r="D332" s="45"/>
      <c r="F332" s="48"/>
    </row>
    <row r="333" spans="1:9" x14ac:dyDescent="0.25">
      <c r="D333" s="45"/>
      <c r="F333" s="48"/>
    </row>
    <row r="334" spans="1:9" x14ac:dyDescent="0.25">
      <c r="A334" t="s">
        <v>211</v>
      </c>
      <c r="D334" s="57">
        <v>503616</v>
      </c>
      <c r="F334" s="48"/>
    </row>
    <row r="335" spans="1:9" x14ac:dyDescent="0.25">
      <c r="D335" s="45"/>
    </row>
    <row r="336" spans="1:9" x14ac:dyDescent="0.25">
      <c r="A336" s="50"/>
      <c r="B336" s="50"/>
      <c r="C336" s="50"/>
      <c r="D336" s="56"/>
      <c r="E336" s="50"/>
      <c r="F336" s="54"/>
    </row>
    <row r="337" spans="1:6" x14ac:dyDescent="0.25">
      <c r="A337" s="54"/>
      <c r="B337" s="54"/>
      <c r="C337" s="54"/>
      <c r="D337" s="57"/>
      <c r="E337" s="54"/>
      <c r="F337" s="57"/>
    </row>
    <row r="338" spans="1:6" x14ac:dyDescent="0.25">
      <c r="A338" t="s">
        <v>212</v>
      </c>
      <c r="D338" s="45">
        <f>D334+D330+D325+D321</f>
        <v>2519278</v>
      </c>
      <c r="F338" s="45">
        <f>D40-D338</f>
        <v>0</v>
      </c>
    </row>
    <row r="339" spans="1:6" x14ac:dyDescent="0.25">
      <c r="A339" s="54"/>
      <c r="B339" s="54"/>
      <c r="C339" s="54"/>
      <c r="D339" s="57"/>
      <c r="E339" s="54"/>
      <c r="F339" s="57"/>
    </row>
    <row r="340" spans="1:6" x14ac:dyDescent="0.25">
      <c r="A340" s="54"/>
      <c r="B340" s="54"/>
      <c r="C340" s="54"/>
      <c r="D340" s="57"/>
      <c r="E340" s="54"/>
      <c r="F340" s="57"/>
    </row>
    <row r="341" spans="1:6" x14ac:dyDescent="0.25">
      <c r="A341" s="54" t="s">
        <v>213</v>
      </c>
      <c r="B341" s="54"/>
      <c r="C341" s="54"/>
      <c r="D341" s="57"/>
      <c r="E341" s="54"/>
      <c r="F341" s="57"/>
    </row>
    <row r="342" spans="1:6" x14ac:dyDescent="0.25">
      <c r="A342" t="s">
        <v>214</v>
      </c>
      <c r="D342" s="45"/>
      <c r="F342" s="45"/>
    </row>
    <row r="343" spans="1:6" x14ac:dyDescent="0.25">
      <c r="D343" s="45"/>
      <c r="F343" s="45"/>
    </row>
    <row r="344" spans="1:6" x14ac:dyDescent="0.25">
      <c r="D344" s="45"/>
      <c r="F344" s="45"/>
    </row>
    <row r="345" spans="1:6" x14ac:dyDescent="0.25">
      <c r="D345" s="45"/>
      <c r="F345" s="45"/>
    </row>
    <row r="346" spans="1:6" x14ac:dyDescent="0.25">
      <c r="D346" s="45"/>
      <c r="F346" s="48"/>
    </row>
    <row r="347" spans="1:6" x14ac:dyDescent="0.25">
      <c r="D347" s="45"/>
    </row>
    <row r="348" spans="1:6" x14ac:dyDescent="0.25">
      <c r="D348" s="45"/>
    </row>
    <row r="349" spans="1:6" x14ac:dyDescent="0.25">
      <c r="D349" s="45"/>
    </row>
    <row r="350" spans="1:6" x14ac:dyDescent="0.25">
      <c r="D350" s="45"/>
    </row>
    <row r="351" spans="1:6" x14ac:dyDescent="0.25">
      <c r="D351" s="45"/>
    </row>
    <row r="352" spans="1:6" x14ac:dyDescent="0.25">
      <c r="D352" s="45"/>
    </row>
    <row r="353" spans="4:6" x14ac:dyDescent="0.25">
      <c r="D353" s="45"/>
    </row>
    <row r="354" spans="4:6" ht="15.75" thickBot="1" x14ac:dyDescent="0.3">
      <c r="D354" s="45"/>
    </row>
    <row r="355" spans="4:6" ht="167.25" thickBot="1" x14ac:dyDescent="0.3">
      <c r="D355" s="45"/>
      <c r="F355" s="58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bstull</dc:creator>
  <cp:lastModifiedBy>John  Shepherd</cp:lastModifiedBy>
  <cp:lastPrinted>2021-05-25T17:08:41Z</cp:lastPrinted>
  <dcterms:created xsi:type="dcterms:W3CDTF">2013-01-18T19:27:17Z</dcterms:created>
  <dcterms:modified xsi:type="dcterms:W3CDTF">2021-05-25T17:13:14Z</dcterms:modified>
</cp:coreProperties>
</file>